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saichia\Desktop\進撃の副研究員\犯罪狀況及其分析\109年犯罪狀況及其分析\官網 (暫時)\"/>
    </mc:Choice>
  </mc:AlternateContent>
  <bookViews>
    <workbookView xWindow="0" yWindow="0" windowWidth="10185" windowHeight="6645" tabRatio="744" activeTab="18"/>
  </bookViews>
  <sheets>
    <sheet name="2-1-1" sheetId="1" r:id="rId1"/>
    <sheet name="2-1-2" sheetId="2" r:id="rId2"/>
    <sheet name="2-1-3" sheetId="3" r:id="rId3"/>
    <sheet name="2-1-4" sheetId="4" r:id="rId4"/>
    <sheet name="2-1-5" sheetId="5" r:id="rId5"/>
    <sheet name="2-1-6" sheetId="6" r:id="rId6"/>
    <sheet name="2-1-7 " sheetId="7" r:id="rId7"/>
    <sheet name="2-1-8" sheetId="8" r:id="rId8"/>
    <sheet name="2-1-9" sheetId="76" r:id="rId9"/>
    <sheet name="2-1-10" sheetId="77" r:id="rId10"/>
    <sheet name="2-1-11" sheetId="11" r:id="rId11"/>
    <sheet name="2-1-12" sheetId="78" r:id="rId12"/>
    <sheet name="2-1-13" sheetId="79" r:id="rId13"/>
    <sheet name="2-1-14" sheetId="14" r:id="rId14"/>
    <sheet name="2-1-15" sheetId="15" r:id="rId15"/>
    <sheet name="2-1-16" sheetId="16" r:id="rId16"/>
    <sheet name="2-1-17" sheetId="17" r:id="rId17"/>
    <sheet name="2-1-18" sheetId="18" r:id="rId18"/>
    <sheet name="2-1-19" sheetId="19" r:id="rId19"/>
    <sheet name="2-1-20" sheetId="20" r:id="rId20"/>
    <sheet name="2-1-21" sheetId="71" r:id="rId21"/>
    <sheet name="2-1-22" sheetId="22" r:id="rId22"/>
    <sheet name="2-1-23" sheetId="23" r:id="rId23"/>
    <sheet name="2-1-24" sheetId="24" r:id="rId24"/>
    <sheet name="2-2-1" sheetId="25" r:id="rId25"/>
    <sheet name="2-2-2" sheetId="26" r:id="rId26"/>
    <sheet name="2-2-3" sheetId="80" r:id="rId27"/>
    <sheet name="2-2-3 (男)" sheetId="81" r:id="rId28"/>
    <sheet name="2-2-3 (女)" sheetId="82" r:id="rId29"/>
    <sheet name="2-2-4 " sheetId="28" r:id="rId30"/>
    <sheet name="2-2-5" sheetId="29" r:id="rId31"/>
    <sheet name="2-2-6" sheetId="30" r:id="rId32"/>
    <sheet name="2-2-7" sheetId="31" r:id="rId33"/>
    <sheet name="2-2-8" sheetId="32" r:id="rId34"/>
    <sheet name="2-2-9" sheetId="33" r:id="rId35"/>
    <sheet name="2-2-10" sheetId="34" r:id="rId36"/>
    <sheet name="2-3-1" sheetId="35" r:id="rId37"/>
    <sheet name="2-3-2" sheetId="36" r:id="rId38"/>
    <sheet name="2-3-3" sheetId="37" r:id="rId39"/>
    <sheet name="2-3-4" sheetId="38" r:id="rId40"/>
    <sheet name="2-3-5" sheetId="39" r:id="rId41"/>
    <sheet name="2-3-6" sheetId="40" r:id="rId42"/>
    <sheet name="2-3-7" sheetId="72" r:id="rId43"/>
    <sheet name="2-4-1" sheetId="42" r:id="rId44"/>
    <sheet name="2-4-2" sheetId="43" r:id="rId45"/>
    <sheet name="2-4-3" sheetId="44" r:id="rId46"/>
    <sheet name="2-4-4" sheetId="45" r:id="rId47"/>
    <sheet name="2-4-5" sheetId="46" r:id="rId48"/>
    <sheet name="2-4-6" sheetId="83" r:id="rId49"/>
    <sheet name="2-4-7" sheetId="48" r:id="rId50"/>
    <sheet name="2-4-8、2-4-9" sheetId="49" r:id="rId51"/>
    <sheet name="2-4-10" sheetId="50" r:id="rId52"/>
    <sheet name="2-4-11" sheetId="64" r:id="rId53"/>
    <sheet name="2-4-12" sheetId="52" r:id="rId54"/>
    <sheet name="2-4-13" sheetId="65" r:id="rId55"/>
    <sheet name="2-4-14" sheetId="54" r:id="rId56"/>
    <sheet name="2-4-15" sheetId="55" r:id="rId57"/>
    <sheet name="2-4-16" sheetId="56" r:id="rId58"/>
    <sheet name="2-4-17" sheetId="57" r:id="rId59"/>
    <sheet name="2-4-18" sheetId="58" r:id="rId60"/>
    <sheet name="2-4-19" sheetId="59" r:id="rId61"/>
    <sheet name="2-4-20" sheetId="60" r:id="rId62"/>
    <sheet name="2-4-21" sheetId="61" r:id="rId63"/>
    <sheet name="2-5-1" sheetId="62" r:id="rId64"/>
    <sheet name="2-5-2" sheetId="63" r:id="rId65"/>
    <sheet name="2-6-1" sheetId="84" r:id="rId66"/>
  </sheets>
  <definedNames>
    <definedName name="_xlnm.Print_Area" localSheetId="0">'2-1-1'!$A$1:$L$13</definedName>
    <definedName name="_xlnm.Print_Area" localSheetId="9">'2-1-10'!$A$1:$AJ$48</definedName>
    <definedName name="_xlnm.Print_Area" localSheetId="10">'2-1-11'!$A$1:$J$16</definedName>
    <definedName name="_xlnm.Print_Area" localSheetId="11">'2-1-12'!$A$1:$P$35</definedName>
    <definedName name="_xlnm.Print_Area" localSheetId="12">'2-1-13'!$A$1:$P$48</definedName>
    <definedName name="_xlnm.Print_Area" localSheetId="13">'2-1-14'!$A$1:$D$14</definedName>
    <definedName name="_xlnm.Print_Area" localSheetId="14">'2-1-15'!$A$1:$K$35</definedName>
    <definedName name="_xlnm.Print_Area" localSheetId="15">'2-1-16'!$A$1:$K$19</definedName>
    <definedName name="_xlnm.Print_Area" localSheetId="16">'2-1-17'!$A$1:$I$16</definedName>
    <definedName name="_xlnm.Print_Area" localSheetId="17">'2-1-18'!$A$1:$K$15</definedName>
    <definedName name="_xlnm.Print_Area" localSheetId="18">'2-1-19'!$A$1:$N$32</definedName>
    <definedName name="_xlnm.Print_Area" localSheetId="19">'2-1-20'!$A$1:$M$19</definedName>
    <definedName name="_xlnm.Print_Area" localSheetId="20">'2-1-21'!$A$1:$V$18</definedName>
    <definedName name="_xlnm.Print_Area" localSheetId="21">'2-1-22'!$A$1:$G$13</definedName>
    <definedName name="_xlnm.Print_Area" localSheetId="22">'2-1-23'!$A$1:$H$34</definedName>
    <definedName name="_xlnm.Print_Area" localSheetId="23">'2-1-24'!$A$1:$F$11</definedName>
    <definedName name="_xlnm.Print_Area" localSheetId="2">'2-1-3'!$A$1:$P$25</definedName>
    <definedName name="_xlnm.Print_Area" localSheetId="3">'2-1-4'!$A$1:$M$14</definedName>
    <definedName name="_xlnm.Print_Area" localSheetId="4">'2-1-5'!$A$1:$K$26</definedName>
    <definedName name="_xlnm.Print_Area" localSheetId="5">'2-1-6'!$A$1:$K$27</definedName>
    <definedName name="_xlnm.Print_Area" localSheetId="6">'2-1-7 '!$A$1:$J$33</definedName>
    <definedName name="_xlnm.Print_Area" localSheetId="7">'2-1-8'!$A$1:$J$17</definedName>
    <definedName name="_xlnm.Print_Area" localSheetId="8">'2-1-9'!$A$1:$AJ$36</definedName>
    <definedName name="_xlnm.Print_Area" localSheetId="24">'2-2-1'!$A$1:$J$24</definedName>
    <definedName name="_xlnm.Print_Area" localSheetId="35">'2-2-10'!$A$1:$L$18</definedName>
    <definedName name="_xlnm.Print_Area" localSheetId="25">'2-2-2'!$A$1:$L$19</definedName>
    <definedName name="_xlnm.Print_Area" localSheetId="26">'2-2-3'!$A$1:$K$62</definedName>
    <definedName name="_xlnm.Print_Area" localSheetId="28">'2-2-3 (女)'!$A$1:$U$61</definedName>
    <definedName name="_xlnm.Print_Area" localSheetId="27">'2-2-3 (男)'!$A$1:$U$62</definedName>
    <definedName name="_xlnm.Print_Area" localSheetId="31">'2-2-6'!$A$1:$K$22</definedName>
    <definedName name="_xlnm.Print_Area" localSheetId="32">'2-2-7'!$A$1:$G$24</definedName>
    <definedName name="_xlnm.Print_Area" localSheetId="34">'2-2-9'!$A$1:$O$16</definedName>
    <definedName name="_xlnm.Print_Area" localSheetId="36">'2-3-1'!$A$1:$G$16</definedName>
    <definedName name="_xlnm.Print_Area" localSheetId="38">'2-3-3'!$A$1:$K$16</definedName>
    <definedName name="_xlnm.Print_Area" localSheetId="40">'2-3-5'!$A$1:$F$7</definedName>
    <definedName name="_xlnm.Print_Area" localSheetId="41">'2-3-6'!$A$1:$I$24</definedName>
    <definedName name="_xlnm.Print_Area" localSheetId="42">'2-3-7'!$A$1:$M$34</definedName>
    <definedName name="_xlnm.Print_Area" localSheetId="43">'2-4-1'!$A$1:$Q$20</definedName>
    <definedName name="_xlnm.Print_Area" localSheetId="51">'2-4-10'!$A$1:$K$8</definedName>
    <definedName name="_xlnm.Print_Area" localSheetId="52">'2-4-11'!$A$1:$G$22</definedName>
    <definedName name="_xlnm.Print_Area" localSheetId="53">'2-4-12'!$A$1:$R$16</definedName>
    <definedName name="_xlnm.Print_Area" localSheetId="54">'2-4-13'!$A$1:$F$15</definedName>
    <definedName name="_xlnm.Print_Area" localSheetId="55">'2-4-14'!$A$1:$Q$32</definedName>
    <definedName name="_xlnm.Print_Area" localSheetId="56">'2-4-15'!$A$1:$N$16</definedName>
    <definedName name="_xlnm.Print_Area" localSheetId="57">'2-4-16'!$A$1:$J$17</definedName>
    <definedName name="_xlnm.Print_Area" localSheetId="58">'2-4-17'!$B$1:$O$18</definedName>
    <definedName name="_xlnm.Print_Area" localSheetId="59">'2-4-18'!$A$1:$P$16</definedName>
    <definedName name="_xlnm.Print_Area" localSheetId="60">'2-4-19'!$A$1:$H$18</definedName>
    <definedName name="_xlnm.Print_Area" localSheetId="44">'2-4-2'!$A$1:$P$13</definedName>
    <definedName name="_xlnm.Print_Area" localSheetId="61">'2-4-20'!$A$1:$R$15</definedName>
    <definedName name="_xlnm.Print_Area" localSheetId="62">'2-4-21'!$A$1:$L$17</definedName>
    <definedName name="_xlnm.Print_Area" localSheetId="45">'2-4-3'!$A$1:$Z$24</definedName>
    <definedName name="_xlnm.Print_Area" localSheetId="46">'2-4-4'!$A$1:$L$33</definedName>
    <definedName name="_xlnm.Print_Area" localSheetId="47">'2-4-5'!$A$1:$T$16</definedName>
    <definedName name="_xlnm.Print_Area" localSheetId="48">'2-4-6'!$A$1:$Q$41</definedName>
    <definedName name="_xlnm.Print_Area" localSheetId="49">'2-4-7'!$A$1:$N$31</definedName>
    <definedName name="_xlnm.Print_Area" localSheetId="50">'2-4-8、2-4-9'!$A$1:$H$32</definedName>
    <definedName name="_xlnm.Print_Area" localSheetId="63">'2-5-1'!$A$1:$M$16</definedName>
    <definedName name="_xlnm.Print_Area" localSheetId="64">'2-5-2'!$A$1:$I$17</definedName>
    <definedName name="_xlnm.Print_Area" localSheetId="65">'2-6-1'!#REF!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20" i="7" l="1"/>
  <c r="B14" i="8"/>
  <c r="AJ5" i="77"/>
  <c r="AC5" i="77"/>
  <c r="V5" i="77"/>
  <c r="V5" i="76"/>
  <c r="M5" i="78"/>
  <c r="J5" i="78"/>
  <c r="J5" i="79"/>
  <c r="U16" i="84" l="1"/>
  <c r="V17" i="84" s="1"/>
  <c r="S16" i="84"/>
  <c r="T17" i="84" s="1"/>
  <c r="Q16" i="84"/>
  <c r="R17" i="84" s="1"/>
  <c r="O16" i="84"/>
  <c r="P21" i="84" s="1"/>
  <c r="M16" i="84"/>
  <c r="N21" i="84" s="1"/>
  <c r="K16" i="84"/>
  <c r="L18" i="84" s="1"/>
  <c r="I16" i="84"/>
  <c r="J17" i="84" s="1"/>
  <c r="G16" i="84"/>
  <c r="H17" i="84" s="1"/>
  <c r="E16" i="84"/>
  <c r="F17" i="84" s="1"/>
  <c r="C16" i="84"/>
  <c r="D19" i="84" s="1"/>
  <c r="F15" i="84"/>
  <c r="F13" i="84"/>
  <c r="R11" i="84"/>
  <c r="U10" i="84"/>
  <c r="V13" i="84" s="1"/>
  <c r="S10" i="84"/>
  <c r="T15" i="84" s="1"/>
  <c r="R10" i="84"/>
  <c r="Q10" i="84"/>
  <c r="R15" i="84" s="1"/>
  <c r="O10" i="84"/>
  <c r="P14" i="84" s="1"/>
  <c r="M10" i="84"/>
  <c r="N13" i="84" s="1"/>
  <c r="K10" i="84"/>
  <c r="L13" i="84" s="1"/>
  <c r="I10" i="84"/>
  <c r="J13" i="84" s="1"/>
  <c r="G10" i="84"/>
  <c r="H15" i="84" s="1"/>
  <c r="E10" i="84"/>
  <c r="F12" i="84" s="1"/>
  <c r="C10" i="84"/>
  <c r="D14" i="84" s="1"/>
  <c r="U9" i="84"/>
  <c r="V9" i="84" s="1"/>
  <c r="S9" i="84"/>
  <c r="T9" i="84" s="1"/>
  <c r="Q9" i="84"/>
  <c r="R9" i="84" s="1"/>
  <c r="O9" i="84"/>
  <c r="P9" i="84" s="1"/>
  <c r="M9" i="84"/>
  <c r="N9" i="84" s="1"/>
  <c r="K9" i="84"/>
  <c r="L9" i="84" s="1"/>
  <c r="I9" i="84"/>
  <c r="J9" i="84" s="1"/>
  <c r="G9" i="84"/>
  <c r="H9" i="84" s="1"/>
  <c r="E9" i="84"/>
  <c r="F9" i="84" s="1"/>
  <c r="C9" i="84"/>
  <c r="D9" i="84" s="1"/>
  <c r="U8" i="84"/>
  <c r="V8" i="84" s="1"/>
  <c r="S8" i="84"/>
  <c r="T8" i="84" s="1"/>
  <c r="Q8" i="84"/>
  <c r="R8" i="84" s="1"/>
  <c r="O8" i="84"/>
  <c r="P8" i="84" s="1"/>
  <c r="M8" i="84"/>
  <c r="N8" i="84" s="1"/>
  <c r="K8" i="84"/>
  <c r="L8" i="84" s="1"/>
  <c r="I8" i="84"/>
  <c r="J8" i="84" s="1"/>
  <c r="G8" i="84"/>
  <c r="H8" i="84" s="1"/>
  <c r="E8" i="84"/>
  <c r="F8" i="84" s="1"/>
  <c r="C8" i="84"/>
  <c r="D8" i="84" s="1"/>
  <c r="U7" i="84"/>
  <c r="V7" i="84" s="1"/>
  <c r="S7" i="84"/>
  <c r="T7" i="84" s="1"/>
  <c r="Q7" i="84"/>
  <c r="R7" i="84" s="1"/>
  <c r="O7" i="84"/>
  <c r="P7" i="84" s="1"/>
  <c r="M7" i="84"/>
  <c r="N7" i="84" s="1"/>
  <c r="K7" i="84"/>
  <c r="L7" i="84" s="1"/>
  <c r="I7" i="84"/>
  <c r="J7" i="84" s="1"/>
  <c r="G7" i="84"/>
  <c r="H7" i="84" s="1"/>
  <c r="E7" i="84"/>
  <c r="F7" i="84" s="1"/>
  <c r="C7" i="84"/>
  <c r="D7" i="84" s="1"/>
  <c r="U6" i="84"/>
  <c r="V6" i="84" s="1"/>
  <c r="S6" i="84"/>
  <c r="T6" i="84" s="1"/>
  <c r="Q6" i="84"/>
  <c r="R6" i="84" s="1"/>
  <c r="O6" i="84"/>
  <c r="P6" i="84" s="1"/>
  <c r="M6" i="84"/>
  <c r="N6" i="84" s="1"/>
  <c r="K6" i="84"/>
  <c r="L6" i="84" s="1"/>
  <c r="I6" i="84"/>
  <c r="J6" i="84" s="1"/>
  <c r="G6" i="84"/>
  <c r="H6" i="84" s="1"/>
  <c r="E6" i="84"/>
  <c r="F6" i="84" s="1"/>
  <c r="C6" i="84"/>
  <c r="D6" i="84" s="1"/>
  <c r="V5" i="84"/>
  <c r="U5" i="84"/>
  <c r="S5" i="84"/>
  <c r="T5" i="84" s="1"/>
  <c r="Q5" i="84"/>
  <c r="R5" i="84" s="1"/>
  <c r="O5" i="84"/>
  <c r="P5" i="84" s="1"/>
  <c r="M5" i="84"/>
  <c r="N5" i="84" s="1"/>
  <c r="K5" i="84"/>
  <c r="L5" i="84" s="1"/>
  <c r="I5" i="84"/>
  <c r="J5" i="84" s="1"/>
  <c r="G5" i="84"/>
  <c r="H5" i="84" s="1"/>
  <c r="E5" i="84"/>
  <c r="F5" i="84" s="1"/>
  <c r="C5" i="84"/>
  <c r="D5" i="84" s="1"/>
  <c r="V4" i="84"/>
  <c r="T4" i="84"/>
  <c r="R4" i="84"/>
  <c r="P4" i="84"/>
  <c r="N4" i="84"/>
  <c r="L4" i="84"/>
  <c r="J4" i="84"/>
  <c r="H4" i="84"/>
  <c r="F4" i="84"/>
  <c r="D4" i="84"/>
  <c r="R13" i="84" l="1"/>
  <c r="J11" i="84"/>
  <c r="R14" i="84"/>
  <c r="F10" i="84"/>
  <c r="J12" i="84"/>
  <c r="J14" i="84"/>
  <c r="L10" i="84"/>
  <c r="N17" i="84"/>
  <c r="R19" i="84"/>
  <c r="L15" i="84"/>
  <c r="V11" i="84"/>
  <c r="F14" i="84"/>
  <c r="V15" i="84"/>
  <c r="N16" i="84"/>
  <c r="F18" i="84"/>
  <c r="T19" i="84"/>
  <c r="H18" i="84"/>
  <c r="L20" i="84"/>
  <c r="N18" i="84"/>
  <c r="N20" i="84"/>
  <c r="L12" i="84"/>
  <c r="L14" i="84"/>
  <c r="V12" i="84"/>
  <c r="R18" i="84"/>
  <c r="F21" i="84"/>
  <c r="F11" i="84"/>
  <c r="D13" i="84"/>
  <c r="V14" i="84"/>
  <c r="H16" i="84"/>
  <c r="T16" i="84"/>
  <c r="T18" i="84"/>
  <c r="H21" i="84"/>
  <c r="F19" i="84"/>
  <c r="R21" i="84"/>
  <c r="L11" i="84"/>
  <c r="P13" i="84"/>
  <c r="J15" i="84"/>
  <c r="L17" i="84"/>
  <c r="H19" i="84"/>
  <c r="T21" i="84"/>
  <c r="H14" i="84"/>
  <c r="P18" i="84"/>
  <c r="H10" i="84"/>
  <c r="T10" i="84"/>
  <c r="N12" i="84"/>
  <c r="D16" i="84"/>
  <c r="P16" i="84"/>
  <c r="V16" i="84"/>
  <c r="J19" i="84"/>
  <c r="V19" i="84"/>
  <c r="P20" i="84"/>
  <c r="D12" i="84"/>
  <c r="P12" i="84"/>
  <c r="H13" i="84"/>
  <c r="T13" i="84"/>
  <c r="D15" i="84"/>
  <c r="P15" i="84"/>
  <c r="D17" i="84"/>
  <c r="P17" i="84"/>
  <c r="L19" i="84"/>
  <c r="F20" i="84"/>
  <c r="R20" i="84"/>
  <c r="L21" i="84"/>
  <c r="T11" i="84"/>
  <c r="T14" i="84"/>
  <c r="J16" i="84"/>
  <c r="V21" i="84"/>
  <c r="D10" i="84"/>
  <c r="J10" i="84"/>
  <c r="P10" i="84"/>
  <c r="V10" i="84"/>
  <c r="N11" i="84"/>
  <c r="R12" i="84"/>
  <c r="N14" i="84"/>
  <c r="F16" i="84"/>
  <c r="L16" i="84"/>
  <c r="R16" i="84"/>
  <c r="J18" i="84"/>
  <c r="V18" i="84"/>
  <c r="N19" i="84"/>
  <c r="H20" i="84"/>
  <c r="T20" i="84"/>
  <c r="H11" i="84"/>
  <c r="D18" i="84"/>
  <c r="N10" i="84"/>
  <c r="N15" i="84"/>
  <c r="J21" i="84"/>
  <c r="D11" i="84"/>
  <c r="P11" i="84"/>
  <c r="H12" i="84"/>
  <c r="T12" i="84"/>
  <c r="P19" i="84"/>
  <c r="J20" i="84"/>
  <c r="V20" i="84"/>
  <c r="C39" i="83" l="1"/>
  <c r="D39" i="83"/>
  <c r="E39" i="83"/>
  <c r="F39" i="83"/>
  <c r="G39" i="83"/>
  <c r="H39" i="83"/>
  <c r="I39" i="83"/>
  <c r="J39" i="83"/>
  <c r="K39" i="83"/>
  <c r="L39" i="83"/>
  <c r="M39" i="83"/>
  <c r="N39" i="83"/>
  <c r="Q39" i="83"/>
  <c r="P39" i="83"/>
  <c r="O39" i="83"/>
  <c r="T59" i="82" l="1"/>
  <c r="U59" i="82" s="1"/>
  <c r="R59" i="82"/>
  <c r="S59" i="82" s="1"/>
  <c r="P59" i="82"/>
  <c r="Q59" i="82" s="1"/>
  <c r="N59" i="82"/>
  <c r="O59" i="82" s="1"/>
  <c r="L59" i="82"/>
  <c r="M59" i="82" s="1"/>
  <c r="J59" i="82"/>
  <c r="K59" i="82" s="1"/>
  <c r="H59" i="82"/>
  <c r="I59" i="82" s="1"/>
  <c r="F59" i="82"/>
  <c r="G59" i="82" s="1"/>
  <c r="D59" i="82"/>
  <c r="E59" i="82" s="1"/>
  <c r="B59" i="82"/>
  <c r="C59" i="82" s="1"/>
  <c r="I58" i="82"/>
  <c r="E58" i="82"/>
  <c r="C58" i="82"/>
  <c r="U57" i="82"/>
  <c r="S57" i="82"/>
  <c r="Q57" i="82"/>
  <c r="O57" i="82"/>
  <c r="M57" i="82"/>
  <c r="K57" i="82"/>
  <c r="I57" i="82"/>
  <c r="G57" i="82"/>
  <c r="E57" i="82"/>
  <c r="C57" i="82"/>
  <c r="U56" i="82"/>
  <c r="S56" i="82"/>
  <c r="Q56" i="82"/>
  <c r="U55" i="82"/>
  <c r="S55" i="82"/>
  <c r="Q55" i="82"/>
  <c r="O55" i="82"/>
  <c r="M55" i="82"/>
  <c r="K55" i="82"/>
  <c r="I55" i="82"/>
  <c r="G55" i="82"/>
  <c r="E55" i="82"/>
  <c r="C55" i="82"/>
  <c r="U54" i="82"/>
  <c r="S54" i="82"/>
  <c r="Q54" i="82"/>
  <c r="O54" i="82"/>
  <c r="M54" i="82"/>
  <c r="K54" i="82"/>
  <c r="I54" i="82"/>
  <c r="G54" i="82"/>
  <c r="E54" i="82"/>
  <c r="C54" i="82"/>
  <c r="U53" i="82"/>
  <c r="S53" i="82"/>
  <c r="Q53" i="82"/>
  <c r="O53" i="82"/>
  <c r="M53" i="82"/>
  <c r="K53" i="82"/>
  <c r="I53" i="82"/>
  <c r="G53" i="82"/>
  <c r="E53" i="82"/>
  <c r="C53" i="82"/>
  <c r="U52" i="82"/>
  <c r="S52" i="82"/>
  <c r="Q52" i="82"/>
  <c r="O52" i="82"/>
  <c r="M52" i="82"/>
  <c r="K52" i="82"/>
  <c r="I52" i="82"/>
  <c r="G52" i="82"/>
  <c r="E52" i="82"/>
  <c r="C52" i="82"/>
  <c r="U51" i="82"/>
  <c r="S51" i="82"/>
  <c r="Q51" i="82"/>
  <c r="O51" i="82"/>
  <c r="M51" i="82"/>
  <c r="K51" i="82"/>
  <c r="I51" i="82"/>
  <c r="G51" i="82"/>
  <c r="E51" i="82"/>
  <c r="C51" i="82"/>
  <c r="U50" i="82"/>
  <c r="S50" i="82"/>
  <c r="Q50" i="82"/>
  <c r="O50" i="82"/>
  <c r="M50" i="82"/>
  <c r="K50" i="82"/>
  <c r="I50" i="82"/>
  <c r="G50" i="82"/>
  <c r="E50" i="82"/>
  <c r="C50" i="82"/>
  <c r="U49" i="82"/>
  <c r="S49" i="82"/>
  <c r="Q49" i="82"/>
  <c r="O49" i="82"/>
  <c r="M49" i="82"/>
  <c r="K49" i="82"/>
  <c r="I49" i="82"/>
  <c r="G49" i="82"/>
  <c r="E49" i="82"/>
  <c r="C49" i="82"/>
  <c r="U48" i="82"/>
  <c r="S48" i="82"/>
  <c r="Q48" i="82"/>
  <c r="O48" i="82"/>
  <c r="M48" i="82"/>
  <c r="K48" i="82"/>
  <c r="I48" i="82"/>
  <c r="G48" i="82"/>
  <c r="E48" i="82"/>
  <c r="C48" i="82"/>
  <c r="U47" i="82"/>
  <c r="S47" i="82"/>
  <c r="Q47" i="82"/>
  <c r="O47" i="82"/>
  <c r="M47" i="82"/>
  <c r="K47" i="82"/>
  <c r="I47" i="82"/>
  <c r="G47" i="82"/>
  <c r="E47" i="82"/>
  <c r="C47" i="82"/>
  <c r="U46" i="82"/>
  <c r="S46" i="82"/>
  <c r="Q46" i="82"/>
  <c r="O46" i="82"/>
  <c r="M46" i="82"/>
  <c r="K46" i="82"/>
  <c r="I46" i="82"/>
  <c r="G46" i="82"/>
  <c r="E46" i="82"/>
  <c r="C46" i="82"/>
  <c r="U45" i="82"/>
  <c r="S45" i="82"/>
  <c r="Q45" i="82"/>
  <c r="O45" i="82"/>
  <c r="M45" i="82"/>
  <c r="K45" i="82"/>
  <c r="I45" i="82"/>
  <c r="G45" i="82"/>
  <c r="E45" i="82"/>
  <c r="C45" i="82"/>
  <c r="U44" i="82"/>
  <c r="S44" i="82"/>
  <c r="Q44" i="82"/>
  <c r="O44" i="82"/>
  <c r="M44" i="82"/>
  <c r="K44" i="82"/>
  <c r="I44" i="82"/>
  <c r="G44" i="82"/>
  <c r="E44" i="82"/>
  <c r="C44" i="82"/>
  <c r="U43" i="82"/>
  <c r="S43" i="82"/>
  <c r="Q43" i="82"/>
  <c r="O43" i="82"/>
  <c r="M43" i="82"/>
  <c r="K43" i="82"/>
  <c r="I43" i="82"/>
  <c r="G43" i="82"/>
  <c r="E43" i="82"/>
  <c r="C43" i="82"/>
  <c r="U42" i="82"/>
  <c r="S42" i="82"/>
  <c r="Q42" i="82"/>
  <c r="O42" i="82"/>
  <c r="M42" i="82"/>
  <c r="K42" i="82"/>
  <c r="I42" i="82"/>
  <c r="G42" i="82"/>
  <c r="E42" i="82"/>
  <c r="C42" i="82"/>
  <c r="U41" i="82"/>
  <c r="S41" i="82"/>
  <c r="Q41" i="82"/>
  <c r="O41" i="82"/>
  <c r="M41" i="82"/>
  <c r="K41" i="82"/>
  <c r="I41" i="82"/>
  <c r="G41" i="82"/>
  <c r="E41" i="82"/>
  <c r="C41" i="82"/>
  <c r="U40" i="82"/>
  <c r="S40" i="82"/>
  <c r="Q40" i="82"/>
  <c r="O40" i="82"/>
  <c r="M40" i="82"/>
  <c r="K40" i="82"/>
  <c r="I40" i="82"/>
  <c r="G40" i="82"/>
  <c r="E40" i="82"/>
  <c r="C40" i="82"/>
  <c r="U39" i="82"/>
  <c r="S39" i="82"/>
  <c r="Q39" i="82"/>
  <c r="O39" i="82"/>
  <c r="M39" i="82"/>
  <c r="K39" i="82"/>
  <c r="I39" i="82"/>
  <c r="G39" i="82"/>
  <c r="E39" i="82"/>
  <c r="C39" i="82"/>
  <c r="U38" i="82"/>
  <c r="S38" i="82"/>
  <c r="Q38" i="82"/>
  <c r="O38" i="82"/>
  <c r="M38" i="82"/>
  <c r="K38" i="82"/>
  <c r="I38" i="82"/>
  <c r="G38" i="82"/>
  <c r="E38" i="82"/>
  <c r="C38" i="82"/>
  <c r="U37" i="82"/>
  <c r="S37" i="82"/>
  <c r="Q37" i="82"/>
  <c r="O37" i="82"/>
  <c r="M37" i="82"/>
  <c r="K37" i="82"/>
  <c r="I37" i="82"/>
  <c r="G37" i="82"/>
  <c r="E37" i="82"/>
  <c r="C37" i="82"/>
  <c r="U36" i="82"/>
  <c r="S36" i="82"/>
  <c r="Q36" i="82"/>
  <c r="O36" i="82"/>
  <c r="M36" i="82"/>
  <c r="K36" i="82"/>
  <c r="I36" i="82"/>
  <c r="G36" i="82"/>
  <c r="E36" i="82"/>
  <c r="C36" i="82"/>
  <c r="U35" i="82"/>
  <c r="S35" i="82"/>
  <c r="Q35" i="82"/>
  <c r="O35" i="82"/>
  <c r="M35" i="82"/>
  <c r="K35" i="82"/>
  <c r="I35" i="82"/>
  <c r="G35" i="82"/>
  <c r="E35" i="82"/>
  <c r="C35" i="82"/>
  <c r="U34" i="82"/>
  <c r="S34" i="82"/>
  <c r="Q34" i="82"/>
  <c r="O34" i="82"/>
  <c r="M34" i="82"/>
  <c r="K34" i="82"/>
  <c r="I34" i="82"/>
  <c r="G34" i="82"/>
  <c r="E34" i="82"/>
  <c r="C34" i="82"/>
  <c r="U33" i="82"/>
  <c r="S33" i="82"/>
  <c r="Q33" i="82"/>
  <c r="O33" i="82"/>
  <c r="M33" i="82"/>
  <c r="K33" i="82"/>
  <c r="I33" i="82"/>
  <c r="G33" i="82"/>
  <c r="E33" i="82"/>
  <c r="C33" i="82"/>
  <c r="U32" i="82"/>
  <c r="S32" i="82"/>
  <c r="Q32" i="82"/>
  <c r="O32" i="82"/>
  <c r="M32" i="82"/>
  <c r="K32" i="82"/>
  <c r="I32" i="82"/>
  <c r="G32" i="82"/>
  <c r="E32" i="82"/>
  <c r="C32" i="82"/>
  <c r="U31" i="82"/>
  <c r="S31" i="82"/>
  <c r="Q31" i="82"/>
  <c r="O31" i="82"/>
  <c r="M31" i="82"/>
  <c r="K31" i="82"/>
  <c r="I31" i="82"/>
  <c r="G31" i="82"/>
  <c r="E31" i="82"/>
  <c r="C31" i="82"/>
  <c r="U30" i="82"/>
  <c r="S30" i="82"/>
  <c r="Q30" i="82"/>
  <c r="O30" i="82"/>
  <c r="M30" i="82"/>
  <c r="K30" i="82"/>
  <c r="I30" i="82"/>
  <c r="G30" i="82"/>
  <c r="E30" i="82"/>
  <c r="C30" i="82"/>
  <c r="U29" i="82"/>
  <c r="S29" i="82"/>
  <c r="Q29" i="82"/>
  <c r="O29" i="82"/>
  <c r="M29" i="82"/>
  <c r="K29" i="82"/>
  <c r="I29" i="82"/>
  <c r="G29" i="82"/>
  <c r="E29" i="82"/>
  <c r="C29" i="82"/>
  <c r="U28" i="82"/>
  <c r="S28" i="82"/>
  <c r="Q28" i="82"/>
  <c r="O28" i="82"/>
  <c r="M28" i="82"/>
  <c r="K28" i="82"/>
  <c r="I28" i="82"/>
  <c r="G28" i="82"/>
  <c r="E28" i="82"/>
  <c r="C28" i="82"/>
  <c r="U27" i="82"/>
  <c r="S27" i="82"/>
  <c r="Q27" i="82"/>
  <c r="O27" i="82"/>
  <c r="M27" i="82"/>
  <c r="K27" i="82"/>
  <c r="I27" i="82"/>
  <c r="G27" i="82"/>
  <c r="E27" i="82"/>
  <c r="C27" i="82"/>
  <c r="U26" i="82"/>
  <c r="S26" i="82"/>
  <c r="Q26" i="82"/>
  <c r="O26" i="82"/>
  <c r="M26" i="82"/>
  <c r="K26" i="82"/>
  <c r="I26" i="82"/>
  <c r="G26" i="82"/>
  <c r="E26" i="82"/>
  <c r="C26" i="82"/>
  <c r="U25" i="82"/>
  <c r="S25" i="82"/>
  <c r="Q25" i="82"/>
  <c r="O25" i="82"/>
  <c r="M25" i="82"/>
  <c r="K25" i="82"/>
  <c r="I25" i="82"/>
  <c r="G25" i="82"/>
  <c r="E25" i="82"/>
  <c r="C25" i="82"/>
  <c r="U24" i="82"/>
  <c r="S24" i="82"/>
  <c r="Q24" i="82"/>
  <c r="O24" i="82"/>
  <c r="M24" i="82"/>
  <c r="K24" i="82"/>
  <c r="I24" i="82"/>
  <c r="G24" i="82"/>
  <c r="E24" i="82"/>
  <c r="C24" i="82"/>
  <c r="U23" i="82"/>
  <c r="S23" i="82"/>
  <c r="Q23" i="82"/>
  <c r="O23" i="82"/>
  <c r="M23" i="82"/>
  <c r="K23" i="82"/>
  <c r="I23" i="82"/>
  <c r="G23" i="82"/>
  <c r="E23" i="82"/>
  <c r="C23" i="82"/>
  <c r="U22" i="82"/>
  <c r="S22" i="82"/>
  <c r="Q22" i="82"/>
  <c r="O22" i="82"/>
  <c r="M22" i="82"/>
  <c r="K22" i="82"/>
  <c r="I22" i="82"/>
  <c r="G22" i="82"/>
  <c r="E22" i="82"/>
  <c r="C22" i="82"/>
  <c r="U21" i="82"/>
  <c r="S21" i="82"/>
  <c r="Q21" i="82"/>
  <c r="O21" i="82"/>
  <c r="M21" i="82"/>
  <c r="K21" i="82"/>
  <c r="I21" i="82"/>
  <c r="G21" i="82"/>
  <c r="E21" i="82"/>
  <c r="C21" i="82"/>
  <c r="U20" i="82"/>
  <c r="S20" i="82"/>
  <c r="Q20" i="82"/>
  <c r="O20" i="82"/>
  <c r="M20" i="82"/>
  <c r="K20" i="82"/>
  <c r="I20" i="82"/>
  <c r="G20" i="82"/>
  <c r="E20" i="82"/>
  <c r="C20" i="82"/>
  <c r="U19" i="82"/>
  <c r="S19" i="82"/>
  <c r="Q19" i="82"/>
  <c r="O19" i="82"/>
  <c r="M19" i="82"/>
  <c r="K19" i="82"/>
  <c r="I19" i="82"/>
  <c r="G19" i="82"/>
  <c r="E19" i="82"/>
  <c r="C19" i="82"/>
  <c r="U18" i="82"/>
  <c r="S18" i="82"/>
  <c r="Q18" i="82"/>
  <c r="O18" i="82"/>
  <c r="M18" i="82"/>
  <c r="K18" i="82"/>
  <c r="I18" i="82"/>
  <c r="G18" i="82"/>
  <c r="E18" i="82"/>
  <c r="C18" i="82"/>
  <c r="U17" i="82"/>
  <c r="S17" i="82"/>
  <c r="Q17" i="82"/>
  <c r="O17" i="82"/>
  <c r="M17" i="82"/>
  <c r="K17" i="82"/>
  <c r="I17" i="82"/>
  <c r="G17" i="82"/>
  <c r="E17" i="82"/>
  <c r="C17" i="82"/>
  <c r="U16" i="82"/>
  <c r="S16" i="82"/>
  <c r="Q16" i="82"/>
  <c r="O16" i="82"/>
  <c r="M16" i="82"/>
  <c r="K16" i="82"/>
  <c r="I16" i="82"/>
  <c r="G16" i="82"/>
  <c r="E16" i="82"/>
  <c r="C16" i="82"/>
  <c r="U15" i="82"/>
  <c r="S15" i="82"/>
  <c r="Q15" i="82"/>
  <c r="O15" i="82"/>
  <c r="M15" i="82"/>
  <c r="K15" i="82"/>
  <c r="I15" i="82"/>
  <c r="G15" i="82"/>
  <c r="E15" i="82"/>
  <c r="C15" i="82"/>
  <c r="U14" i="82"/>
  <c r="S14" i="82"/>
  <c r="Q14" i="82"/>
  <c r="O14" i="82"/>
  <c r="M14" i="82"/>
  <c r="K14" i="82"/>
  <c r="I14" i="82"/>
  <c r="G14" i="82"/>
  <c r="E14" i="82"/>
  <c r="C14" i="82"/>
  <c r="U13" i="82"/>
  <c r="S13" i="82"/>
  <c r="Q13" i="82"/>
  <c r="O13" i="82"/>
  <c r="M13" i="82"/>
  <c r="K13" i="82"/>
  <c r="I13" i="82"/>
  <c r="G13" i="82"/>
  <c r="E13" i="82"/>
  <c r="C13" i="82"/>
  <c r="U12" i="82"/>
  <c r="S12" i="82"/>
  <c r="Q12" i="82"/>
  <c r="O12" i="82"/>
  <c r="M12" i="82"/>
  <c r="K12" i="82"/>
  <c r="I12" i="82"/>
  <c r="G12" i="82"/>
  <c r="E12" i="82"/>
  <c r="C12" i="82"/>
  <c r="U11" i="82"/>
  <c r="S11" i="82"/>
  <c r="Q11" i="82"/>
  <c r="O11" i="82"/>
  <c r="M11" i="82"/>
  <c r="K11" i="82"/>
  <c r="I11" i="82"/>
  <c r="G11" i="82"/>
  <c r="E11" i="82"/>
  <c r="C11" i="82"/>
  <c r="U10" i="82"/>
  <c r="S10" i="82"/>
  <c r="Q10" i="82"/>
  <c r="O10" i="82"/>
  <c r="M10" i="82"/>
  <c r="K10" i="82"/>
  <c r="I10" i="82"/>
  <c r="G10" i="82"/>
  <c r="E10" i="82"/>
  <c r="C10" i="82"/>
  <c r="U9" i="82"/>
  <c r="S9" i="82"/>
  <c r="Q9" i="82"/>
  <c r="O9" i="82"/>
  <c r="M9" i="82"/>
  <c r="K9" i="82"/>
  <c r="I9" i="82"/>
  <c r="G9" i="82"/>
  <c r="E9" i="82"/>
  <c r="C9" i="82"/>
  <c r="U8" i="82"/>
  <c r="S8" i="82"/>
  <c r="Q8" i="82"/>
  <c r="O8" i="82"/>
  <c r="M8" i="82"/>
  <c r="K8" i="82"/>
  <c r="I8" i="82"/>
  <c r="G8" i="82"/>
  <c r="E8" i="82"/>
  <c r="C8" i="82"/>
  <c r="U7" i="82"/>
  <c r="S7" i="82"/>
  <c r="Q7" i="82"/>
  <c r="O7" i="82"/>
  <c r="M7" i="82"/>
  <c r="K7" i="82"/>
  <c r="I7" i="82"/>
  <c r="G7" i="82"/>
  <c r="E7" i="82"/>
  <c r="C7" i="82"/>
  <c r="U6" i="82"/>
  <c r="S6" i="82"/>
  <c r="Q6" i="82"/>
  <c r="O6" i="82"/>
  <c r="M6" i="82"/>
  <c r="K6" i="82"/>
  <c r="I6" i="82"/>
  <c r="G6" i="82"/>
  <c r="E6" i="82"/>
  <c r="C6" i="82"/>
  <c r="U5" i="82"/>
  <c r="S5" i="82"/>
  <c r="Q5" i="82"/>
  <c r="O5" i="82"/>
  <c r="M5" i="82"/>
  <c r="K5" i="82"/>
  <c r="I5" i="82"/>
  <c r="G5" i="82"/>
  <c r="E5" i="82"/>
  <c r="C5" i="82"/>
  <c r="T60" i="81"/>
  <c r="U60" i="81" s="1"/>
  <c r="R60" i="81"/>
  <c r="S60" i="81" s="1"/>
  <c r="P60" i="81"/>
  <c r="Q60" i="81" s="1"/>
  <c r="N60" i="81"/>
  <c r="O60" i="81" s="1"/>
  <c r="L60" i="81"/>
  <c r="M60" i="81" s="1"/>
  <c r="J60" i="81"/>
  <c r="K60" i="81" s="1"/>
  <c r="H60" i="81"/>
  <c r="I60" i="81" s="1"/>
  <c r="F60" i="81"/>
  <c r="G60" i="81" s="1"/>
  <c r="D60" i="81"/>
  <c r="E60" i="81" s="1"/>
  <c r="B60" i="81"/>
  <c r="C60" i="81" s="1"/>
  <c r="U59" i="81"/>
  <c r="S59" i="81"/>
  <c r="Q59" i="81"/>
  <c r="O59" i="81"/>
  <c r="M59" i="81"/>
  <c r="K59" i="81"/>
  <c r="I59" i="81"/>
  <c r="G59" i="81"/>
  <c r="E59" i="81"/>
  <c r="C59" i="81"/>
  <c r="U58" i="81"/>
  <c r="S58" i="81"/>
  <c r="Q58" i="81"/>
  <c r="O58" i="81"/>
  <c r="M58" i="81"/>
  <c r="K58" i="81"/>
  <c r="I58" i="81"/>
  <c r="G58" i="81"/>
  <c r="E58" i="81"/>
  <c r="C58" i="81"/>
  <c r="U57" i="81"/>
  <c r="S57" i="81"/>
  <c r="Q57" i="81"/>
  <c r="O57" i="81"/>
  <c r="M57" i="81"/>
  <c r="K57" i="81"/>
  <c r="I57" i="81"/>
  <c r="G57" i="81"/>
  <c r="E57" i="81"/>
  <c r="C57" i="81"/>
  <c r="U56" i="81"/>
  <c r="S56" i="81"/>
  <c r="Q56" i="81"/>
  <c r="O56" i="81"/>
  <c r="M56" i="81"/>
  <c r="K56" i="81"/>
  <c r="I56" i="81"/>
  <c r="G56" i="81"/>
  <c r="E56" i="81"/>
  <c r="C56" i="81"/>
  <c r="U55" i="81"/>
  <c r="S55" i="81"/>
  <c r="Q55" i="81"/>
  <c r="O55" i="81"/>
  <c r="M55" i="81"/>
  <c r="K55" i="81"/>
  <c r="I55" i="81"/>
  <c r="G55" i="81"/>
  <c r="E55" i="81"/>
  <c r="C55" i="81"/>
  <c r="U54" i="81"/>
  <c r="S54" i="81"/>
  <c r="Q54" i="81"/>
  <c r="O54" i="81"/>
  <c r="M54" i="81"/>
  <c r="K54" i="81"/>
  <c r="I54" i="81"/>
  <c r="G54" i="81"/>
  <c r="E54" i="81"/>
  <c r="C54" i="81"/>
  <c r="U53" i="81"/>
  <c r="S53" i="81"/>
  <c r="Q53" i="81"/>
  <c r="O53" i="81"/>
  <c r="M53" i="81"/>
  <c r="K53" i="81"/>
  <c r="I53" i="81"/>
  <c r="G53" i="81"/>
  <c r="E53" i="81"/>
  <c r="C53" i="81"/>
  <c r="U52" i="81"/>
  <c r="S52" i="81"/>
  <c r="Q52" i="81"/>
  <c r="O52" i="81"/>
  <c r="M52" i="81"/>
  <c r="K52" i="81"/>
  <c r="I52" i="81"/>
  <c r="G52" i="81"/>
  <c r="E52" i="81"/>
  <c r="C52" i="81"/>
  <c r="U51" i="81"/>
  <c r="S51" i="81"/>
  <c r="Q51" i="81"/>
  <c r="O51" i="81"/>
  <c r="M51" i="81"/>
  <c r="K51" i="81"/>
  <c r="I51" i="81"/>
  <c r="G51" i="81"/>
  <c r="E51" i="81"/>
  <c r="C51" i="81"/>
  <c r="U50" i="81"/>
  <c r="S50" i="81"/>
  <c r="Q50" i="81"/>
  <c r="O50" i="81"/>
  <c r="M50" i="81"/>
  <c r="K50" i="81"/>
  <c r="I50" i="81"/>
  <c r="G50" i="81"/>
  <c r="E50" i="81"/>
  <c r="C50" i="81"/>
  <c r="U49" i="81"/>
  <c r="S49" i="81"/>
  <c r="Q49" i="81"/>
  <c r="O49" i="81"/>
  <c r="M49" i="81"/>
  <c r="K49" i="81"/>
  <c r="I49" i="81"/>
  <c r="G49" i="81"/>
  <c r="E49" i="81"/>
  <c r="C49" i="81"/>
  <c r="U48" i="81"/>
  <c r="S48" i="81"/>
  <c r="Q48" i="81"/>
  <c r="O48" i="81"/>
  <c r="M48" i="81"/>
  <c r="K48" i="81"/>
  <c r="I48" i="81"/>
  <c r="G48" i="81"/>
  <c r="E48" i="81"/>
  <c r="C48" i="81"/>
  <c r="U47" i="81"/>
  <c r="S47" i="81"/>
  <c r="Q47" i="81"/>
  <c r="O47" i="81"/>
  <c r="M47" i="81"/>
  <c r="K47" i="81"/>
  <c r="I47" i="81"/>
  <c r="G47" i="81"/>
  <c r="E47" i="81"/>
  <c r="C47" i="81"/>
  <c r="U46" i="81"/>
  <c r="S46" i="81"/>
  <c r="Q46" i="81"/>
  <c r="O46" i="81"/>
  <c r="M46" i="81"/>
  <c r="K46" i="81"/>
  <c r="I46" i="81"/>
  <c r="G46" i="81"/>
  <c r="E46" i="81"/>
  <c r="C46" i="81"/>
  <c r="U45" i="81"/>
  <c r="S45" i="81"/>
  <c r="Q45" i="81"/>
  <c r="O45" i="81"/>
  <c r="M45" i="81"/>
  <c r="K45" i="81"/>
  <c r="I45" i="81"/>
  <c r="G45" i="81"/>
  <c r="E45" i="81"/>
  <c r="C45" i="81"/>
  <c r="U44" i="81"/>
  <c r="S44" i="81"/>
  <c r="Q44" i="81"/>
  <c r="O44" i="81"/>
  <c r="M44" i="81"/>
  <c r="K44" i="81"/>
  <c r="I44" i="81"/>
  <c r="G44" i="81"/>
  <c r="E44" i="81"/>
  <c r="C44" i="81"/>
  <c r="U43" i="81"/>
  <c r="S43" i="81"/>
  <c r="Q43" i="81"/>
  <c r="O43" i="81"/>
  <c r="M43" i="81"/>
  <c r="K43" i="81"/>
  <c r="I43" i="81"/>
  <c r="G43" i="81"/>
  <c r="E43" i="81"/>
  <c r="C43" i="81"/>
  <c r="U42" i="81"/>
  <c r="S42" i="81"/>
  <c r="Q42" i="81"/>
  <c r="O42" i="81"/>
  <c r="M42" i="81"/>
  <c r="K42" i="81"/>
  <c r="I42" i="81"/>
  <c r="G42" i="81"/>
  <c r="E42" i="81"/>
  <c r="C42" i="81"/>
  <c r="U41" i="81"/>
  <c r="S41" i="81"/>
  <c r="Q41" i="81"/>
  <c r="O41" i="81"/>
  <c r="M41" i="81"/>
  <c r="K41" i="81"/>
  <c r="I41" i="81"/>
  <c r="G41" i="81"/>
  <c r="E41" i="81"/>
  <c r="C41" i="81"/>
  <c r="U40" i="81"/>
  <c r="S40" i="81"/>
  <c r="Q40" i="81"/>
  <c r="O40" i="81"/>
  <c r="M40" i="81"/>
  <c r="K40" i="81"/>
  <c r="I40" i="81"/>
  <c r="G40" i="81"/>
  <c r="E40" i="81"/>
  <c r="C40" i="81"/>
  <c r="U39" i="81"/>
  <c r="S39" i="81"/>
  <c r="Q39" i="81"/>
  <c r="O39" i="81"/>
  <c r="M39" i="81"/>
  <c r="K39" i="81"/>
  <c r="I39" i="81"/>
  <c r="G39" i="81"/>
  <c r="E39" i="81"/>
  <c r="C39" i="81"/>
  <c r="U38" i="81"/>
  <c r="S38" i="81"/>
  <c r="Q38" i="81"/>
  <c r="O38" i="81"/>
  <c r="M38" i="81"/>
  <c r="K38" i="81"/>
  <c r="I38" i="81"/>
  <c r="G38" i="81"/>
  <c r="E38" i="81"/>
  <c r="C38" i="81"/>
  <c r="U37" i="81"/>
  <c r="S37" i="81"/>
  <c r="Q37" i="81"/>
  <c r="O37" i="81"/>
  <c r="M37" i="81"/>
  <c r="K37" i="81"/>
  <c r="I37" i="81"/>
  <c r="G37" i="81"/>
  <c r="E37" i="81"/>
  <c r="C37" i="81"/>
  <c r="U36" i="81"/>
  <c r="S36" i="81"/>
  <c r="Q36" i="81"/>
  <c r="O36" i="81"/>
  <c r="M36" i="81"/>
  <c r="K36" i="81"/>
  <c r="I36" i="81"/>
  <c r="G36" i="81"/>
  <c r="E36" i="81"/>
  <c r="C36" i="81"/>
  <c r="U35" i="81"/>
  <c r="S35" i="81"/>
  <c r="Q35" i="81"/>
  <c r="O35" i="81"/>
  <c r="M35" i="81"/>
  <c r="K35" i="81"/>
  <c r="I35" i="81"/>
  <c r="G35" i="81"/>
  <c r="E35" i="81"/>
  <c r="C35" i="81"/>
  <c r="U34" i="81"/>
  <c r="S34" i="81"/>
  <c r="Q34" i="81"/>
  <c r="O34" i="81"/>
  <c r="M34" i="81"/>
  <c r="K34" i="81"/>
  <c r="I34" i="81"/>
  <c r="G34" i="81"/>
  <c r="E34" i="81"/>
  <c r="C34" i="81"/>
  <c r="U33" i="81"/>
  <c r="S33" i="81"/>
  <c r="Q33" i="81"/>
  <c r="O33" i="81"/>
  <c r="M33" i="81"/>
  <c r="K33" i="81"/>
  <c r="I33" i="81"/>
  <c r="G33" i="81"/>
  <c r="E33" i="81"/>
  <c r="C33" i="81"/>
  <c r="U32" i="81"/>
  <c r="S32" i="81"/>
  <c r="Q32" i="81"/>
  <c r="O32" i="81"/>
  <c r="M32" i="81"/>
  <c r="K32" i="81"/>
  <c r="I32" i="81"/>
  <c r="G32" i="81"/>
  <c r="E32" i="81"/>
  <c r="C32" i="81"/>
  <c r="U31" i="81"/>
  <c r="S31" i="81"/>
  <c r="Q31" i="81"/>
  <c r="O31" i="81"/>
  <c r="M31" i="81"/>
  <c r="K31" i="81"/>
  <c r="I31" i="81"/>
  <c r="G31" i="81"/>
  <c r="E31" i="81"/>
  <c r="C31" i="81"/>
  <c r="U30" i="81"/>
  <c r="S30" i="81"/>
  <c r="Q30" i="81"/>
  <c r="O30" i="81"/>
  <c r="M30" i="81"/>
  <c r="K30" i="81"/>
  <c r="I30" i="81"/>
  <c r="G30" i="81"/>
  <c r="E30" i="81"/>
  <c r="C30" i="81"/>
  <c r="U29" i="81"/>
  <c r="S29" i="81"/>
  <c r="Q29" i="81"/>
  <c r="O29" i="81"/>
  <c r="M29" i="81"/>
  <c r="K29" i="81"/>
  <c r="I29" i="81"/>
  <c r="G29" i="81"/>
  <c r="E29" i="81"/>
  <c r="C29" i="81"/>
  <c r="U28" i="81"/>
  <c r="S28" i="81"/>
  <c r="Q28" i="81"/>
  <c r="O28" i="81"/>
  <c r="M28" i="81"/>
  <c r="K28" i="81"/>
  <c r="I28" i="81"/>
  <c r="G28" i="81"/>
  <c r="E28" i="81"/>
  <c r="C28" i="81"/>
  <c r="U27" i="81"/>
  <c r="S27" i="81"/>
  <c r="Q27" i="81"/>
  <c r="O27" i="81"/>
  <c r="M27" i="81"/>
  <c r="K27" i="81"/>
  <c r="I27" i="81"/>
  <c r="G27" i="81"/>
  <c r="E27" i="81"/>
  <c r="C27" i="81"/>
  <c r="U26" i="81"/>
  <c r="S26" i="81"/>
  <c r="Q26" i="81"/>
  <c r="O26" i="81"/>
  <c r="M26" i="81"/>
  <c r="K26" i="81"/>
  <c r="I26" i="81"/>
  <c r="G26" i="81"/>
  <c r="E26" i="81"/>
  <c r="C26" i="81"/>
  <c r="U25" i="81"/>
  <c r="S25" i="81"/>
  <c r="Q25" i="81"/>
  <c r="O25" i="81"/>
  <c r="M25" i="81"/>
  <c r="K25" i="81"/>
  <c r="I25" i="81"/>
  <c r="G25" i="81"/>
  <c r="E25" i="81"/>
  <c r="C25" i="81"/>
  <c r="U24" i="81"/>
  <c r="S24" i="81"/>
  <c r="Q24" i="81"/>
  <c r="O24" i="81"/>
  <c r="M24" i="81"/>
  <c r="K24" i="81"/>
  <c r="I24" i="81"/>
  <c r="G24" i="81"/>
  <c r="E24" i="81"/>
  <c r="C24" i="81"/>
  <c r="U23" i="81"/>
  <c r="S23" i="81"/>
  <c r="Q23" i="81"/>
  <c r="O23" i="81"/>
  <c r="M23" i="81"/>
  <c r="K23" i="81"/>
  <c r="I23" i="81"/>
  <c r="G23" i="81"/>
  <c r="E23" i="81"/>
  <c r="C23" i="81"/>
  <c r="U22" i="81"/>
  <c r="S22" i="81"/>
  <c r="Q22" i="81"/>
  <c r="O22" i="81"/>
  <c r="M22" i="81"/>
  <c r="K22" i="81"/>
  <c r="I22" i="81"/>
  <c r="G22" i="81"/>
  <c r="E22" i="81"/>
  <c r="C22" i="81"/>
  <c r="U21" i="81"/>
  <c r="S21" i="81"/>
  <c r="Q21" i="81"/>
  <c r="O21" i="81"/>
  <c r="M21" i="81"/>
  <c r="K21" i="81"/>
  <c r="I21" i="81"/>
  <c r="G21" i="81"/>
  <c r="E21" i="81"/>
  <c r="C21" i="81"/>
  <c r="U20" i="81"/>
  <c r="S20" i="81"/>
  <c r="Q20" i="81"/>
  <c r="O20" i="81"/>
  <c r="M20" i="81"/>
  <c r="K20" i="81"/>
  <c r="I20" i="81"/>
  <c r="G20" i="81"/>
  <c r="E20" i="81"/>
  <c r="C20" i="81"/>
  <c r="U19" i="81"/>
  <c r="S19" i="81"/>
  <c r="Q19" i="81"/>
  <c r="O19" i="81"/>
  <c r="M19" i="81"/>
  <c r="K19" i="81"/>
  <c r="I19" i="81"/>
  <c r="G19" i="81"/>
  <c r="E19" i="81"/>
  <c r="C19" i="81"/>
  <c r="U18" i="81"/>
  <c r="S18" i="81"/>
  <c r="Q18" i="81"/>
  <c r="O18" i="81"/>
  <c r="M18" i="81"/>
  <c r="K18" i="81"/>
  <c r="I18" i="81"/>
  <c r="G18" i="81"/>
  <c r="E18" i="81"/>
  <c r="C18" i="81"/>
  <c r="U17" i="81"/>
  <c r="S17" i="81"/>
  <c r="Q17" i="81"/>
  <c r="O17" i="81"/>
  <c r="M17" i="81"/>
  <c r="K17" i="81"/>
  <c r="I17" i="81"/>
  <c r="G17" i="81"/>
  <c r="E17" i="81"/>
  <c r="C17" i="81"/>
  <c r="U16" i="81"/>
  <c r="S16" i="81"/>
  <c r="Q16" i="81"/>
  <c r="O16" i="81"/>
  <c r="M16" i="81"/>
  <c r="K16" i="81"/>
  <c r="I16" i="81"/>
  <c r="G16" i="81"/>
  <c r="E16" i="81"/>
  <c r="C16" i="81"/>
  <c r="U15" i="81"/>
  <c r="S15" i="81"/>
  <c r="Q15" i="81"/>
  <c r="O15" i="81"/>
  <c r="M15" i="81"/>
  <c r="K15" i="81"/>
  <c r="I15" i="81"/>
  <c r="G15" i="81"/>
  <c r="E15" i="81"/>
  <c r="C15" i="81"/>
  <c r="U14" i="81"/>
  <c r="S14" i="81"/>
  <c r="Q14" i="81"/>
  <c r="O14" i="81"/>
  <c r="M14" i="81"/>
  <c r="K14" i="81"/>
  <c r="I14" i="81"/>
  <c r="G14" i="81"/>
  <c r="E14" i="81"/>
  <c r="C14" i="81"/>
  <c r="U13" i="81"/>
  <c r="S13" i="81"/>
  <c r="Q13" i="81"/>
  <c r="O13" i="81"/>
  <c r="M13" i="81"/>
  <c r="K13" i="81"/>
  <c r="I13" i="81"/>
  <c r="G13" i="81"/>
  <c r="E13" i="81"/>
  <c r="C13" i="81"/>
  <c r="U12" i="81"/>
  <c r="S12" i="81"/>
  <c r="Q12" i="81"/>
  <c r="O12" i="81"/>
  <c r="M12" i="81"/>
  <c r="K12" i="81"/>
  <c r="I12" i="81"/>
  <c r="G12" i="81"/>
  <c r="E12" i="81"/>
  <c r="C12" i="81"/>
  <c r="U11" i="81"/>
  <c r="S11" i="81"/>
  <c r="Q11" i="81"/>
  <c r="O11" i="81"/>
  <c r="M11" i="81"/>
  <c r="K11" i="81"/>
  <c r="I11" i="81"/>
  <c r="G11" i="81"/>
  <c r="E11" i="81"/>
  <c r="C11" i="81"/>
  <c r="U10" i="81"/>
  <c r="S10" i="81"/>
  <c r="Q10" i="81"/>
  <c r="O10" i="81"/>
  <c r="M10" i="81"/>
  <c r="K10" i="81"/>
  <c r="I10" i="81"/>
  <c r="G10" i="81"/>
  <c r="E10" i="81"/>
  <c r="C10" i="81"/>
  <c r="U9" i="81"/>
  <c r="S9" i="81"/>
  <c r="Q9" i="81"/>
  <c r="O9" i="81"/>
  <c r="M9" i="81"/>
  <c r="K9" i="81"/>
  <c r="I9" i="81"/>
  <c r="G9" i="81"/>
  <c r="E9" i="81"/>
  <c r="C9" i="81"/>
  <c r="U8" i="81"/>
  <c r="S8" i="81"/>
  <c r="Q8" i="81"/>
  <c r="O8" i="81"/>
  <c r="M8" i="81"/>
  <c r="K8" i="81"/>
  <c r="I8" i="81"/>
  <c r="G8" i="81"/>
  <c r="E8" i="81"/>
  <c r="C8" i="81"/>
  <c r="U7" i="81"/>
  <c r="S7" i="81"/>
  <c r="Q7" i="81"/>
  <c r="O7" i="81"/>
  <c r="M7" i="81"/>
  <c r="K7" i="81"/>
  <c r="I7" i="81"/>
  <c r="G7" i="81"/>
  <c r="E7" i="81"/>
  <c r="C7" i="81"/>
  <c r="U6" i="81"/>
  <c r="S6" i="81"/>
  <c r="Q6" i="81"/>
  <c r="O6" i="81"/>
  <c r="M6" i="81"/>
  <c r="K6" i="81"/>
  <c r="I6" i="81"/>
  <c r="G6" i="81"/>
  <c r="E6" i="81"/>
  <c r="C6" i="81"/>
  <c r="U5" i="81"/>
  <c r="S5" i="81"/>
  <c r="Q5" i="81"/>
  <c r="O5" i="81"/>
  <c r="M5" i="81"/>
  <c r="K5" i="81"/>
  <c r="I5" i="81"/>
  <c r="G5" i="81"/>
  <c r="E5" i="81"/>
  <c r="C5" i="81"/>
  <c r="T60" i="80"/>
  <c r="U60" i="80" s="1"/>
  <c r="R60" i="80"/>
  <c r="S60" i="80" s="1"/>
  <c r="P60" i="80"/>
  <c r="Q60" i="80" s="1"/>
  <c r="N60" i="80"/>
  <c r="O60" i="80" s="1"/>
  <c r="L60" i="80"/>
  <c r="M60" i="80" s="1"/>
  <c r="J60" i="80"/>
  <c r="K60" i="80" s="1"/>
  <c r="H60" i="80"/>
  <c r="I60" i="80" s="1"/>
  <c r="F60" i="80"/>
  <c r="G60" i="80" s="1"/>
  <c r="D60" i="80"/>
  <c r="E60" i="80" s="1"/>
  <c r="B60" i="80"/>
  <c r="C60" i="80" s="1"/>
  <c r="U59" i="80"/>
  <c r="S59" i="80"/>
  <c r="Q59" i="80"/>
  <c r="O59" i="80"/>
  <c r="M59" i="80"/>
  <c r="K59" i="80"/>
  <c r="I59" i="80"/>
  <c r="G59" i="80"/>
  <c r="E59" i="80"/>
  <c r="C59" i="80"/>
  <c r="U58" i="80"/>
  <c r="S58" i="80"/>
  <c r="Q58" i="80"/>
  <c r="O58" i="80"/>
  <c r="M58" i="80"/>
  <c r="K58" i="80"/>
  <c r="I58" i="80"/>
  <c r="G58" i="80"/>
  <c r="E58" i="80"/>
  <c r="C58" i="80"/>
  <c r="U57" i="80"/>
  <c r="S57" i="80"/>
  <c r="Q57" i="80"/>
  <c r="O57" i="80"/>
  <c r="M57" i="80"/>
  <c r="K57" i="80"/>
  <c r="I57" i="80"/>
  <c r="G57" i="80"/>
  <c r="E57" i="80"/>
  <c r="C57" i="80"/>
  <c r="U56" i="80"/>
  <c r="S56" i="80"/>
  <c r="Q56" i="80"/>
  <c r="O56" i="80"/>
  <c r="M56" i="80"/>
  <c r="K56" i="80"/>
  <c r="I56" i="80"/>
  <c r="G56" i="80"/>
  <c r="E56" i="80"/>
  <c r="C56" i="80"/>
  <c r="U55" i="80"/>
  <c r="S55" i="80"/>
  <c r="Q55" i="80"/>
  <c r="O55" i="80"/>
  <c r="M55" i="80"/>
  <c r="K55" i="80"/>
  <c r="I55" i="80"/>
  <c r="G55" i="80"/>
  <c r="E55" i="80"/>
  <c r="C55" i="80"/>
  <c r="U54" i="80"/>
  <c r="S54" i="80"/>
  <c r="Q54" i="80"/>
  <c r="O54" i="80"/>
  <c r="M54" i="80"/>
  <c r="K54" i="80"/>
  <c r="I54" i="80"/>
  <c r="G54" i="80"/>
  <c r="E54" i="80"/>
  <c r="C54" i="80"/>
  <c r="U53" i="80"/>
  <c r="S53" i="80"/>
  <c r="Q53" i="80"/>
  <c r="O53" i="80"/>
  <c r="M53" i="80"/>
  <c r="K53" i="80"/>
  <c r="I53" i="80"/>
  <c r="G53" i="80"/>
  <c r="E53" i="80"/>
  <c r="C53" i="80"/>
  <c r="U52" i="80"/>
  <c r="S52" i="80"/>
  <c r="Q52" i="80"/>
  <c r="O52" i="80"/>
  <c r="M52" i="80"/>
  <c r="K52" i="80"/>
  <c r="I52" i="80"/>
  <c r="G52" i="80"/>
  <c r="E52" i="80"/>
  <c r="C52" i="80"/>
  <c r="U51" i="80"/>
  <c r="S51" i="80"/>
  <c r="Q51" i="80"/>
  <c r="O51" i="80"/>
  <c r="M51" i="80"/>
  <c r="K51" i="80"/>
  <c r="I51" i="80"/>
  <c r="G51" i="80"/>
  <c r="E51" i="80"/>
  <c r="C51" i="80"/>
  <c r="U50" i="80"/>
  <c r="S50" i="80"/>
  <c r="Q50" i="80"/>
  <c r="O50" i="80"/>
  <c r="M50" i="80"/>
  <c r="K50" i="80"/>
  <c r="I50" i="80"/>
  <c r="G50" i="80"/>
  <c r="E50" i="80"/>
  <c r="C50" i="80"/>
  <c r="U49" i="80"/>
  <c r="S49" i="80"/>
  <c r="Q49" i="80"/>
  <c r="O49" i="80"/>
  <c r="M49" i="80"/>
  <c r="K49" i="80"/>
  <c r="I49" i="80"/>
  <c r="G49" i="80"/>
  <c r="E49" i="80"/>
  <c r="C49" i="80"/>
  <c r="U48" i="80"/>
  <c r="S48" i="80"/>
  <c r="Q48" i="80"/>
  <c r="O48" i="80"/>
  <c r="M48" i="80"/>
  <c r="K48" i="80"/>
  <c r="I48" i="80"/>
  <c r="G48" i="80"/>
  <c r="E48" i="80"/>
  <c r="C48" i="80"/>
  <c r="U47" i="80"/>
  <c r="S47" i="80"/>
  <c r="Q47" i="80"/>
  <c r="O47" i="80"/>
  <c r="M47" i="80"/>
  <c r="K47" i="80"/>
  <c r="I47" i="80"/>
  <c r="G47" i="80"/>
  <c r="E47" i="80"/>
  <c r="C47" i="80"/>
  <c r="U46" i="80"/>
  <c r="S46" i="80"/>
  <c r="Q46" i="80"/>
  <c r="O46" i="80"/>
  <c r="M46" i="80"/>
  <c r="K46" i="80"/>
  <c r="I46" i="80"/>
  <c r="G46" i="80"/>
  <c r="E46" i="80"/>
  <c r="C46" i="80"/>
  <c r="U45" i="80"/>
  <c r="S45" i="80"/>
  <c r="Q45" i="80"/>
  <c r="O45" i="80"/>
  <c r="M45" i="80"/>
  <c r="K45" i="80"/>
  <c r="I45" i="80"/>
  <c r="G45" i="80"/>
  <c r="E45" i="80"/>
  <c r="C45" i="80"/>
  <c r="U44" i="80"/>
  <c r="S44" i="80"/>
  <c r="Q44" i="80"/>
  <c r="O44" i="80"/>
  <c r="M44" i="80"/>
  <c r="K44" i="80"/>
  <c r="I44" i="80"/>
  <c r="G44" i="80"/>
  <c r="E44" i="80"/>
  <c r="C44" i="80"/>
  <c r="U43" i="80"/>
  <c r="S43" i="80"/>
  <c r="Q43" i="80"/>
  <c r="O43" i="80"/>
  <c r="M43" i="80"/>
  <c r="K43" i="80"/>
  <c r="I43" i="80"/>
  <c r="G43" i="80"/>
  <c r="E43" i="80"/>
  <c r="C43" i="80"/>
  <c r="U42" i="80"/>
  <c r="S42" i="80"/>
  <c r="Q42" i="80"/>
  <c r="O42" i="80"/>
  <c r="M42" i="80"/>
  <c r="K42" i="80"/>
  <c r="I42" i="80"/>
  <c r="G42" i="80"/>
  <c r="E42" i="80"/>
  <c r="C42" i="80"/>
  <c r="U41" i="80"/>
  <c r="S41" i="80"/>
  <c r="Q41" i="80"/>
  <c r="O41" i="80"/>
  <c r="M41" i="80"/>
  <c r="K41" i="80"/>
  <c r="I41" i="80"/>
  <c r="G41" i="80"/>
  <c r="E41" i="80"/>
  <c r="C41" i="80"/>
  <c r="U40" i="80"/>
  <c r="S40" i="80"/>
  <c r="Q40" i="80"/>
  <c r="O40" i="80"/>
  <c r="M40" i="80"/>
  <c r="K40" i="80"/>
  <c r="I40" i="80"/>
  <c r="G40" i="80"/>
  <c r="E40" i="80"/>
  <c r="C40" i="80"/>
  <c r="U39" i="80"/>
  <c r="S39" i="80"/>
  <c r="Q39" i="80"/>
  <c r="O39" i="80"/>
  <c r="M39" i="80"/>
  <c r="K39" i="80"/>
  <c r="I39" i="80"/>
  <c r="G39" i="80"/>
  <c r="E39" i="80"/>
  <c r="C39" i="80"/>
  <c r="U38" i="80"/>
  <c r="S38" i="80"/>
  <c r="Q38" i="80"/>
  <c r="O38" i="80"/>
  <c r="M38" i="80"/>
  <c r="K38" i="80"/>
  <c r="I38" i="80"/>
  <c r="G38" i="80"/>
  <c r="E38" i="80"/>
  <c r="C38" i="80"/>
  <c r="U37" i="80"/>
  <c r="S37" i="80"/>
  <c r="Q37" i="80"/>
  <c r="O37" i="80"/>
  <c r="M37" i="80"/>
  <c r="K37" i="80"/>
  <c r="I37" i="80"/>
  <c r="G37" i="80"/>
  <c r="E37" i="80"/>
  <c r="C37" i="80"/>
  <c r="U36" i="80"/>
  <c r="S36" i="80"/>
  <c r="Q36" i="80"/>
  <c r="O36" i="80"/>
  <c r="M36" i="80"/>
  <c r="K36" i="80"/>
  <c r="I36" i="80"/>
  <c r="G36" i="80"/>
  <c r="E36" i="80"/>
  <c r="C36" i="80"/>
  <c r="U35" i="80"/>
  <c r="S35" i="80"/>
  <c r="Q35" i="80"/>
  <c r="O35" i="80"/>
  <c r="M35" i="80"/>
  <c r="K35" i="80"/>
  <c r="I35" i="80"/>
  <c r="G35" i="80"/>
  <c r="E35" i="80"/>
  <c r="C35" i="80"/>
  <c r="U34" i="80"/>
  <c r="S34" i="80"/>
  <c r="Q34" i="80"/>
  <c r="O34" i="80"/>
  <c r="M34" i="80"/>
  <c r="K34" i="80"/>
  <c r="I34" i="80"/>
  <c r="G34" i="80"/>
  <c r="E34" i="80"/>
  <c r="C34" i="80"/>
  <c r="U33" i="80"/>
  <c r="S33" i="80"/>
  <c r="Q33" i="80"/>
  <c r="O33" i="80"/>
  <c r="M33" i="80"/>
  <c r="K33" i="80"/>
  <c r="I33" i="80"/>
  <c r="G33" i="80"/>
  <c r="E33" i="80"/>
  <c r="C33" i="80"/>
  <c r="U32" i="80"/>
  <c r="S32" i="80"/>
  <c r="Q32" i="80"/>
  <c r="O32" i="80"/>
  <c r="M32" i="80"/>
  <c r="K32" i="80"/>
  <c r="I32" i="80"/>
  <c r="G32" i="80"/>
  <c r="E32" i="80"/>
  <c r="C32" i="80"/>
  <c r="U31" i="80"/>
  <c r="S31" i="80"/>
  <c r="Q31" i="80"/>
  <c r="O31" i="80"/>
  <c r="M31" i="80"/>
  <c r="K31" i="80"/>
  <c r="I31" i="80"/>
  <c r="G31" i="80"/>
  <c r="E31" i="80"/>
  <c r="C31" i="80"/>
  <c r="U30" i="80"/>
  <c r="S30" i="80"/>
  <c r="Q30" i="80"/>
  <c r="O30" i="80"/>
  <c r="M30" i="80"/>
  <c r="K30" i="80"/>
  <c r="I30" i="80"/>
  <c r="G30" i="80"/>
  <c r="E30" i="80"/>
  <c r="C30" i="80"/>
  <c r="U29" i="80"/>
  <c r="S29" i="80"/>
  <c r="Q29" i="80"/>
  <c r="O29" i="80"/>
  <c r="M29" i="80"/>
  <c r="K29" i="80"/>
  <c r="I29" i="80"/>
  <c r="G29" i="80"/>
  <c r="E29" i="80"/>
  <c r="C29" i="80"/>
  <c r="U28" i="80"/>
  <c r="S28" i="80"/>
  <c r="Q28" i="80"/>
  <c r="O28" i="80"/>
  <c r="M28" i="80"/>
  <c r="K28" i="80"/>
  <c r="I28" i="80"/>
  <c r="G28" i="80"/>
  <c r="E28" i="80"/>
  <c r="C28" i="80"/>
  <c r="U27" i="80"/>
  <c r="S27" i="80"/>
  <c r="Q27" i="80"/>
  <c r="O27" i="80"/>
  <c r="M27" i="80"/>
  <c r="K27" i="80"/>
  <c r="I27" i="80"/>
  <c r="G27" i="80"/>
  <c r="E27" i="80"/>
  <c r="C27" i="80"/>
  <c r="U26" i="80"/>
  <c r="S26" i="80"/>
  <c r="Q26" i="80"/>
  <c r="O26" i="80"/>
  <c r="M26" i="80"/>
  <c r="K26" i="80"/>
  <c r="I26" i="80"/>
  <c r="G26" i="80"/>
  <c r="E26" i="80"/>
  <c r="C26" i="80"/>
  <c r="U25" i="80"/>
  <c r="S25" i="80"/>
  <c r="Q25" i="80"/>
  <c r="O25" i="80"/>
  <c r="M25" i="80"/>
  <c r="K25" i="80"/>
  <c r="I25" i="80"/>
  <c r="G25" i="80"/>
  <c r="E25" i="80"/>
  <c r="C25" i="80"/>
  <c r="U24" i="80"/>
  <c r="S24" i="80"/>
  <c r="Q24" i="80"/>
  <c r="O24" i="80"/>
  <c r="M24" i="80"/>
  <c r="K24" i="80"/>
  <c r="I24" i="80"/>
  <c r="G24" i="80"/>
  <c r="E24" i="80"/>
  <c r="C24" i="80"/>
  <c r="U23" i="80"/>
  <c r="S23" i="80"/>
  <c r="Q23" i="80"/>
  <c r="O23" i="80"/>
  <c r="M23" i="80"/>
  <c r="K23" i="80"/>
  <c r="I23" i="80"/>
  <c r="G23" i="80"/>
  <c r="E23" i="80"/>
  <c r="C23" i="80"/>
  <c r="U22" i="80"/>
  <c r="S22" i="80"/>
  <c r="Q22" i="80"/>
  <c r="O22" i="80"/>
  <c r="M22" i="80"/>
  <c r="K22" i="80"/>
  <c r="I22" i="80"/>
  <c r="G22" i="80"/>
  <c r="E22" i="80"/>
  <c r="C22" i="80"/>
  <c r="U21" i="80"/>
  <c r="S21" i="80"/>
  <c r="Q21" i="80"/>
  <c r="O21" i="80"/>
  <c r="M21" i="80"/>
  <c r="K21" i="80"/>
  <c r="I21" i="80"/>
  <c r="G21" i="80"/>
  <c r="E21" i="80"/>
  <c r="C21" i="80"/>
  <c r="U20" i="80"/>
  <c r="S20" i="80"/>
  <c r="Q20" i="80"/>
  <c r="O20" i="80"/>
  <c r="M20" i="80"/>
  <c r="K20" i="80"/>
  <c r="I20" i="80"/>
  <c r="G20" i="80"/>
  <c r="E20" i="80"/>
  <c r="C20" i="80"/>
  <c r="U19" i="80"/>
  <c r="S19" i="80"/>
  <c r="Q19" i="80"/>
  <c r="O19" i="80"/>
  <c r="M19" i="80"/>
  <c r="K19" i="80"/>
  <c r="I19" i="80"/>
  <c r="G19" i="80"/>
  <c r="E19" i="80"/>
  <c r="C19" i="80"/>
  <c r="U18" i="80"/>
  <c r="S18" i="80"/>
  <c r="Q18" i="80"/>
  <c r="O18" i="80"/>
  <c r="M18" i="80"/>
  <c r="K18" i="80"/>
  <c r="I18" i="80"/>
  <c r="G18" i="80"/>
  <c r="E18" i="80"/>
  <c r="C18" i="80"/>
  <c r="U17" i="80"/>
  <c r="S17" i="80"/>
  <c r="Q17" i="80"/>
  <c r="O17" i="80"/>
  <c r="M17" i="80"/>
  <c r="K17" i="80"/>
  <c r="I17" i="80"/>
  <c r="G17" i="80"/>
  <c r="E17" i="80"/>
  <c r="C17" i="80"/>
  <c r="U16" i="80"/>
  <c r="S16" i="80"/>
  <c r="Q16" i="80"/>
  <c r="O16" i="80"/>
  <c r="M16" i="80"/>
  <c r="K16" i="80"/>
  <c r="I16" i="80"/>
  <c r="G16" i="80"/>
  <c r="E16" i="80"/>
  <c r="C16" i="80"/>
  <c r="U15" i="80"/>
  <c r="S15" i="80"/>
  <c r="Q15" i="80"/>
  <c r="O15" i="80"/>
  <c r="M15" i="80"/>
  <c r="K15" i="80"/>
  <c r="I15" i="80"/>
  <c r="G15" i="80"/>
  <c r="E15" i="80"/>
  <c r="C15" i="80"/>
  <c r="U14" i="80"/>
  <c r="S14" i="80"/>
  <c r="Q14" i="80"/>
  <c r="O14" i="80"/>
  <c r="M14" i="80"/>
  <c r="K14" i="80"/>
  <c r="I14" i="80"/>
  <c r="G14" i="80"/>
  <c r="E14" i="80"/>
  <c r="C14" i="80"/>
  <c r="U13" i="80"/>
  <c r="S13" i="80"/>
  <c r="Q13" i="80"/>
  <c r="O13" i="80"/>
  <c r="M13" i="80"/>
  <c r="K13" i="80"/>
  <c r="I13" i="80"/>
  <c r="G13" i="80"/>
  <c r="E13" i="80"/>
  <c r="C13" i="80"/>
  <c r="U12" i="80"/>
  <c r="S12" i="80"/>
  <c r="Q12" i="80"/>
  <c r="O12" i="80"/>
  <c r="M12" i="80"/>
  <c r="K12" i="80"/>
  <c r="I12" i="80"/>
  <c r="G12" i="80"/>
  <c r="E12" i="80"/>
  <c r="C12" i="80"/>
  <c r="U11" i="80"/>
  <c r="S11" i="80"/>
  <c r="Q11" i="80"/>
  <c r="O11" i="80"/>
  <c r="M11" i="80"/>
  <c r="K11" i="80"/>
  <c r="I11" i="80"/>
  <c r="G11" i="80"/>
  <c r="E11" i="80"/>
  <c r="C11" i="80"/>
  <c r="U10" i="80"/>
  <c r="S10" i="80"/>
  <c r="Q10" i="80"/>
  <c r="O10" i="80"/>
  <c r="M10" i="80"/>
  <c r="K10" i="80"/>
  <c r="I10" i="80"/>
  <c r="G10" i="80"/>
  <c r="E10" i="80"/>
  <c r="C10" i="80"/>
  <c r="U9" i="80"/>
  <c r="S9" i="80"/>
  <c r="Q9" i="80"/>
  <c r="O9" i="80"/>
  <c r="M9" i="80"/>
  <c r="K9" i="80"/>
  <c r="I9" i="80"/>
  <c r="G9" i="80"/>
  <c r="E9" i="80"/>
  <c r="C9" i="80"/>
  <c r="U8" i="80"/>
  <c r="S8" i="80"/>
  <c r="Q8" i="80"/>
  <c r="O8" i="80"/>
  <c r="M8" i="80"/>
  <c r="K8" i="80"/>
  <c r="I8" i="80"/>
  <c r="G8" i="80"/>
  <c r="E8" i="80"/>
  <c r="C8" i="80"/>
  <c r="U7" i="80"/>
  <c r="S7" i="80"/>
  <c r="Q7" i="80"/>
  <c r="O7" i="80"/>
  <c r="M7" i="80"/>
  <c r="K7" i="80"/>
  <c r="I7" i="80"/>
  <c r="G7" i="80"/>
  <c r="E7" i="80"/>
  <c r="C7" i="80"/>
  <c r="U6" i="80"/>
  <c r="S6" i="80"/>
  <c r="Q6" i="80"/>
  <c r="O6" i="80"/>
  <c r="M6" i="80"/>
  <c r="K6" i="80"/>
  <c r="I6" i="80"/>
  <c r="G6" i="80"/>
  <c r="E6" i="80"/>
  <c r="C6" i="80"/>
  <c r="U5" i="80"/>
  <c r="S5" i="80"/>
  <c r="Q5" i="80"/>
  <c r="O5" i="80"/>
  <c r="M5" i="80"/>
  <c r="K5" i="80"/>
  <c r="I5" i="80"/>
  <c r="G5" i="80"/>
  <c r="E5" i="80"/>
  <c r="C5" i="80"/>
  <c r="O45" i="79" l="1"/>
  <c r="N45" i="79"/>
  <c r="L45" i="79"/>
  <c r="K45" i="79"/>
  <c r="I45" i="79"/>
  <c r="H45" i="79"/>
  <c r="F45" i="79"/>
  <c r="E45" i="79"/>
  <c r="C45" i="79"/>
  <c r="B45" i="79"/>
  <c r="M44" i="79"/>
  <c r="J44" i="79"/>
  <c r="G44" i="79"/>
  <c r="P43" i="79"/>
  <c r="M43" i="79"/>
  <c r="J43" i="79"/>
  <c r="G43" i="79"/>
  <c r="D43" i="79"/>
  <c r="P42" i="79"/>
  <c r="M42" i="79"/>
  <c r="J42" i="79"/>
  <c r="G42" i="79"/>
  <c r="D42" i="79"/>
  <c r="P41" i="79"/>
  <c r="M41" i="79"/>
  <c r="P40" i="79"/>
  <c r="M40" i="79"/>
  <c r="J40" i="79"/>
  <c r="G40" i="79"/>
  <c r="D40" i="79"/>
  <c r="P39" i="79"/>
  <c r="M39" i="79"/>
  <c r="J39" i="79"/>
  <c r="G39" i="79"/>
  <c r="D39" i="79"/>
  <c r="P38" i="79"/>
  <c r="M38" i="79"/>
  <c r="J38" i="79"/>
  <c r="G38" i="79"/>
  <c r="D38" i="79"/>
  <c r="P37" i="79"/>
  <c r="M37" i="79"/>
  <c r="P36" i="79"/>
  <c r="M36" i="79"/>
  <c r="P35" i="79"/>
  <c r="M35" i="79"/>
  <c r="P34" i="79"/>
  <c r="M34" i="79"/>
  <c r="P33" i="79"/>
  <c r="M33" i="79"/>
  <c r="P32" i="79"/>
  <c r="M32" i="79"/>
  <c r="J32" i="79"/>
  <c r="G32" i="79"/>
  <c r="D32" i="79"/>
  <c r="P31" i="79"/>
  <c r="M31" i="79"/>
  <c r="P30" i="79"/>
  <c r="M30" i="79"/>
  <c r="P29" i="79"/>
  <c r="M29" i="79"/>
  <c r="P28" i="79"/>
  <c r="M28" i="79"/>
  <c r="P27" i="79"/>
  <c r="M27" i="79"/>
  <c r="J27" i="79"/>
  <c r="G27" i="79"/>
  <c r="D27" i="79"/>
  <c r="P26" i="79"/>
  <c r="M26" i="79"/>
  <c r="J26" i="79"/>
  <c r="G26" i="79"/>
  <c r="D26" i="79"/>
  <c r="P25" i="79"/>
  <c r="M25" i="79"/>
  <c r="P24" i="79"/>
  <c r="M24" i="79"/>
  <c r="J24" i="79"/>
  <c r="G24" i="79"/>
  <c r="D24" i="79"/>
  <c r="P23" i="79"/>
  <c r="M23" i="79"/>
  <c r="P22" i="79"/>
  <c r="M22" i="79"/>
  <c r="J22" i="79"/>
  <c r="G22" i="79"/>
  <c r="D22" i="79"/>
  <c r="P21" i="79"/>
  <c r="M21" i="79"/>
  <c r="P20" i="79"/>
  <c r="M20" i="79"/>
  <c r="J20" i="79"/>
  <c r="G20" i="79"/>
  <c r="D20" i="79"/>
  <c r="P19" i="79"/>
  <c r="M19" i="79"/>
  <c r="P18" i="79"/>
  <c r="M18" i="79"/>
  <c r="J18" i="79"/>
  <c r="G18" i="79"/>
  <c r="D18" i="79"/>
  <c r="P17" i="79"/>
  <c r="M17" i="79"/>
  <c r="J17" i="79"/>
  <c r="G17" i="79"/>
  <c r="D17" i="79"/>
  <c r="P16" i="79"/>
  <c r="M16" i="79"/>
  <c r="J16" i="79"/>
  <c r="G16" i="79"/>
  <c r="D16" i="79"/>
  <c r="P15" i="79"/>
  <c r="M15" i="79"/>
  <c r="J15" i="79"/>
  <c r="G15" i="79"/>
  <c r="D15" i="79"/>
  <c r="P14" i="79"/>
  <c r="M14" i="79"/>
  <c r="P13" i="79"/>
  <c r="M13" i="79"/>
  <c r="J13" i="79"/>
  <c r="G13" i="79"/>
  <c r="D13" i="79"/>
  <c r="P12" i="79"/>
  <c r="M12" i="79"/>
  <c r="P11" i="79"/>
  <c r="M11" i="79"/>
  <c r="J11" i="79"/>
  <c r="G11" i="79"/>
  <c r="D11" i="79"/>
  <c r="P10" i="79"/>
  <c r="M10" i="79"/>
  <c r="P9" i="79"/>
  <c r="M9" i="79"/>
  <c r="J9" i="79"/>
  <c r="G9" i="79"/>
  <c r="D9" i="79"/>
  <c r="P8" i="79"/>
  <c r="M8" i="79"/>
  <c r="J8" i="79"/>
  <c r="G8" i="79"/>
  <c r="D8" i="79"/>
  <c r="P7" i="79"/>
  <c r="M7" i="79"/>
  <c r="P6" i="79"/>
  <c r="M6" i="79"/>
  <c r="J6" i="79"/>
  <c r="G6" i="79"/>
  <c r="P5" i="79"/>
  <c r="M5" i="79"/>
  <c r="O33" i="78"/>
  <c r="N33" i="78"/>
  <c r="L33" i="78"/>
  <c r="K33" i="78"/>
  <c r="I33" i="78"/>
  <c r="H33" i="78"/>
  <c r="F33" i="78"/>
  <c r="E33" i="78"/>
  <c r="C33" i="78"/>
  <c r="B33" i="78"/>
  <c r="P32" i="78"/>
  <c r="P31" i="78"/>
  <c r="P30" i="78"/>
  <c r="P29" i="78"/>
  <c r="P28" i="78"/>
  <c r="P27" i="78"/>
  <c r="P26" i="78"/>
  <c r="P25" i="78"/>
  <c r="M25" i="78"/>
  <c r="J25" i="78"/>
  <c r="G25" i="78"/>
  <c r="D25" i="78"/>
  <c r="P24" i="78"/>
  <c r="P23" i="78"/>
  <c r="P22" i="78"/>
  <c r="P21" i="78"/>
  <c r="P20" i="78"/>
  <c r="P19" i="78"/>
  <c r="P18" i="78"/>
  <c r="M18" i="78"/>
  <c r="J18" i="78"/>
  <c r="G18" i="78"/>
  <c r="D18" i="78"/>
  <c r="P17" i="78"/>
  <c r="P16" i="78"/>
  <c r="M16" i="78"/>
  <c r="J16" i="78"/>
  <c r="G16" i="78"/>
  <c r="D16" i="78"/>
  <c r="P15" i="78"/>
  <c r="P14" i="78"/>
  <c r="M14" i="78"/>
  <c r="J14" i="78"/>
  <c r="G14" i="78"/>
  <c r="D14" i="78"/>
  <c r="P13" i="78"/>
  <c r="P12" i="78"/>
  <c r="P11" i="78"/>
  <c r="M11" i="78"/>
  <c r="J11" i="78"/>
  <c r="G11" i="78"/>
  <c r="D11" i="78"/>
  <c r="P10" i="78"/>
  <c r="P9" i="78"/>
  <c r="P8" i="78"/>
  <c r="P7" i="78"/>
  <c r="M7" i="78"/>
  <c r="J7" i="78"/>
  <c r="G7" i="78"/>
  <c r="D7" i="78"/>
  <c r="P6" i="78"/>
  <c r="P5" i="78"/>
  <c r="AI44" i="77"/>
  <c r="AH44" i="77"/>
  <c r="AG44" i="77"/>
  <c r="AF44" i="77"/>
  <c r="AE44" i="77"/>
  <c r="AD44" i="77"/>
  <c r="AB44" i="77"/>
  <c r="AA44" i="77"/>
  <c r="Z44" i="77"/>
  <c r="Y44" i="77"/>
  <c r="X44" i="77"/>
  <c r="W44" i="77"/>
  <c r="U44" i="77"/>
  <c r="T44" i="77"/>
  <c r="S44" i="77"/>
  <c r="R44" i="77"/>
  <c r="Q44" i="77"/>
  <c r="P44" i="77"/>
  <c r="N44" i="77"/>
  <c r="M44" i="77"/>
  <c r="L44" i="77"/>
  <c r="K44" i="77"/>
  <c r="J44" i="77"/>
  <c r="I44" i="77"/>
  <c r="G44" i="77"/>
  <c r="F44" i="77"/>
  <c r="E44" i="77"/>
  <c r="D44" i="77"/>
  <c r="C44" i="77"/>
  <c r="B44" i="77"/>
  <c r="AC43" i="77"/>
  <c r="V43" i="77"/>
  <c r="O43" i="77"/>
  <c r="AJ42" i="77"/>
  <c r="AC42" i="77"/>
  <c r="V42" i="77"/>
  <c r="O42" i="77"/>
  <c r="AJ41" i="77"/>
  <c r="AJ40" i="77"/>
  <c r="AJ39" i="77"/>
  <c r="AJ38" i="77"/>
  <c r="AJ37" i="77"/>
  <c r="AC37" i="77"/>
  <c r="V37" i="77"/>
  <c r="O37" i="77"/>
  <c r="H37" i="77"/>
  <c r="AJ36" i="77"/>
  <c r="AJ35" i="77"/>
  <c r="AC35" i="77"/>
  <c r="V35" i="77"/>
  <c r="O35" i="77"/>
  <c r="H35" i="77"/>
  <c r="AJ34" i="77"/>
  <c r="AC34" i="77"/>
  <c r="V34" i="77"/>
  <c r="O34" i="77"/>
  <c r="H34" i="77"/>
  <c r="AJ33" i="77"/>
  <c r="AC33" i="77"/>
  <c r="V33" i="77"/>
  <c r="O33" i="77"/>
  <c r="H33" i="77"/>
  <c r="AJ32" i="77"/>
  <c r="AJ31" i="77"/>
  <c r="AJ30" i="77"/>
  <c r="AJ29" i="77"/>
  <c r="AC29" i="77"/>
  <c r="V29" i="77"/>
  <c r="O29" i="77"/>
  <c r="H29" i="77"/>
  <c r="AJ28" i="77"/>
  <c r="AC28" i="77"/>
  <c r="V28" i="77"/>
  <c r="O28" i="77"/>
  <c r="H28" i="77"/>
  <c r="AJ27" i="77"/>
  <c r="AJ26" i="77"/>
  <c r="AC26" i="77"/>
  <c r="V26" i="77"/>
  <c r="O26" i="77"/>
  <c r="H26" i="77"/>
  <c r="AJ25" i="77"/>
  <c r="AC25" i="77"/>
  <c r="V25" i="77"/>
  <c r="O25" i="77"/>
  <c r="H25" i="77"/>
  <c r="AJ24" i="77"/>
  <c r="AC24" i="77"/>
  <c r="V24" i="77"/>
  <c r="O24" i="77"/>
  <c r="H24" i="77"/>
  <c r="AJ23" i="77"/>
  <c r="AC23" i="77"/>
  <c r="V23" i="77"/>
  <c r="O23" i="77"/>
  <c r="H23" i="77"/>
  <c r="AJ22" i="77"/>
  <c r="AJ21" i="77"/>
  <c r="AJ20" i="77"/>
  <c r="AC20" i="77"/>
  <c r="V20" i="77"/>
  <c r="O20" i="77"/>
  <c r="H20" i="77"/>
  <c r="AJ19" i="77"/>
  <c r="AC19" i="77"/>
  <c r="V19" i="77"/>
  <c r="O19" i="77"/>
  <c r="H19" i="77"/>
  <c r="AJ18" i="77"/>
  <c r="AJ17" i="77"/>
  <c r="AC17" i="77"/>
  <c r="V17" i="77"/>
  <c r="O17" i="77"/>
  <c r="H17" i="77"/>
  <c r="AJ16" i="77"/>
  <c r="AJ15" i="77"/>
  <c r="AC15" i="77"/>
  <c r="V15" i="77"/>
  <c r="O15" i="77"/>
  <c r="H15" i="77"/>
  <c r="AJ14" i="77"/>
  <c r="AJ13" i="77"/>
  <c r="AJ12" i="77"/>
  <c r="AJ11" i="77"/>
  <c r="AC11" i="77"/>
  <c r="V11" i="77"/>
  <c r="O11" i="77"/>
  <c r="H11" i="77"/>
  <c r="AJ10" i="77"/>
  <c r="AC10" i="77"/>
  <c r="V10" i="77"/>
  <c r="O10" i="77"/>
  <c r="H10" i="77"/>
  <c r="AJ9" i="77"/>
  <c r="AJ8" i="77"/>
  <c r="AC8" i="77"/>
  <c r="V8" i="77"/>
  <c r="O8" i="77"/>
  <c r="H8" i="77"/>
  <c r="AJ7" i="77"/>
  <c r="AC7" i="77"/>
  <c r="V7" i="77"/>
  <c r="O7" i="77"/>
  <c r="H7" i="77"/>
  <c r="AJ6" i="77"/>
  <c r="AC6" i="77"/>
  <c r="V6" i="77"/>
  <c r="O6" i="77"/>
  <c r="H6" i="77"/>
  <c r="AI33" i="76"/>
  <c r="AH33" i="76"/>
  <c r="AG33" i="76"/>
  <c r="AF33" i="76"/>
  <c r="AE33" i="76"/>
  <c r="AD33" i="76"/>
  <c r="AB33" i="76"/>
  <c r="AA33" i="76"/>
  <c r="Z33" i="76"/>
  <c r="Y33" i="76"/>
  <c r="X33" i="76"/>
  <c r="W33" i="76"/>
  <c r="U33" i="76"/>
  <c r="T33" i="76"/>
  <c r="S33" i="76"/>
  <c r="R33" i="76"/>
  <c r="Q33" i="76"/>
  <c r="P33" i="76"/>
  <c r="N33" i="76"/>
  <c r="M33" i="76"/>
  <c r="L33" i="76"/>
  <c r="K33" i="76"/>
  <c r="J33" i="76"/>
  <c r="I33" i="76"/>
  <c r="G33" i="76"/>
  <c r="F33" i="76"/>
  <c r="E33" i="76"/>
  <c r="D33" i="76"/>
  <c r="C33" i="76"/>
  <c r="B33" i="76"/>
  <c r="AJ32" i="76"/>
  <c r="AC32" i="76"/>
  <c r="AJ31" i="76"/>
  <c r="AC31" i="76"/>
  <c r="V31" i="76"/>
  <c r="O31" i="76"/>
  <c r="H31" i="76"/>
  <c r="AJ30" i="76"/>
  <c r="AC30" i="76"/>
  <c r="AJ29" i="76"/>
  <c r="AC29" i="76"/>
  <c r="AJ28" i="76"/>
  <c r="AC28" i="76"/>
  <c r="V28" i="76"/>
  <c r="O28" i="76"/>
  <c r="H28" i="76"/>
  <c r="AJ27" i="76"/>
  <c r="AC27" i="76"/>
  <c r="AJ26" i="76"/>
  <c r="AC26" i="76"/>
  <c r="AJ25" i="76"/>
  <c r="AC25" i="76"/>
  <c r="AJ24" i="76"/>
  <c r="AC24" i="76"/>
  <c r="V24" i="76"/>
  <c r="O24" i="76"/>
  <c r="H24" i="76"/>
  <c r="AJ23" i="76"/>
  <c r="AC23" i="76"/>
  <c r="AJ22" i="76"/>
  <c r="AC22" i="76"/>
  <c r="AJ21" i="76"/>
  <c r="AC21" i="76"/>
  <c r="V21" i="76"/>
  <c r="O21" i="76"/>
  <c r="H21" i="76"/>
  <c r="AJ20" i="76"/>
  <c r="AC20" i="76"/>
  <c r="AJ19" i="76"/>
  <c r="AC19" i="76"/>
  <c r="AJ18" i="76"/>
  <c r="AC18" i="76"/>
  <c r="AJ17" i="76"/>
  <c r="AC17" i="76"/>
  <c r="AJ16" i="76"/>
  <c r="AC16" i="76"/>
  <c r="AJ15" i="76"/>
  <c r="AC15" i="76"/>
  <c r="AJ14" i="76"/>
  <c r="AC14" i="76"/>
  <c r="AJ13" i="76"/>
  <c r="AC13" i="76"/>
  <c r="V13" i="76"/>
  <c r="O13" i="76"/>
  <c r="H13" i="76"/>
  <c r="AJ12" i="76"/>
  <c r="AC12" i="76"/>
  <c r="AJ11" i="76"/>
  <c r="AC11" i="76"/>
  <c r="AJ10" i="76"/>
  <c r="AC10" i="76"/>
  <c r="V10" i="76"/>
  <c r="O10" i="76"/>
  <c r="H10" i="76"/>
  <c r="AJ9" i="76"/>
  <c r="AC9" i="76"/>
  <c r="AJ8" i="76"/>
  <c r="AC8" i="76"/>
  <c r="AJ7" i="76"/>
  <c r="AC7" i="76"/>
  <c r="AJ6" i="76"/>
  <c r="AC6" i="76"/>
  <c r="AJ5" i="76"/>
  <c r="AC5" i="76"/>
  <c r="M33" i="78" l="1"/>
  <c r="D33" i="78"/>
  <c r="AC33" i="76"/>
  <c r="O33" i="76"/>
  <c r="AJ33" i="76"/>
  <c r="AJ44" i="77"/>
  <c r="H33" i="76"/>
  <c r="AC44" i="77"/>
  <c r="P33" i="78"/>
  <c r="P45" i="79"/>
  <c r="G33" i="78"/>
  <c r="V44" i="77"/>
  <c r="J33" i="78"/>
  <c r="M45" i="79"/>
  <c r="H44" i="77"/>
  <c r="V33" i="76"/>
  <c r="O44" i="77"/>
  <c r="V17" i="71"/>
  <c r="V16" i="71"/>
  <c r="V15" i="71"/>
  <c r="V14" i="71"/>
  <c r="V13" i="71"/>
  <c r="V12" i="71"/>
  <c r="V11" i="71"/>
  <c r="V10" i="71"/>
  <c r="V9" i="71"/>
  <c r="V8" i="71"/>
  <c r="I6" i="63" l="1"/>
  <c r="I7" i="63"/>
  <c r="I8" i="63"/>
  <c r="I9" i="63"/>
  <c r="I10" i="63"/>
  <c r="I11" i="63"/>
  <c r="I12" i="63"/>
  <c r="I13" i="63"/>
  <c r="I14" i="63"/>
  <c r="I15" i="63"/>
  <c r="I16" i="63"/>
  <c r="I5" i="63"/>
  <c r="I4" i="63" s="1"/>
  <c r="E5" i="54" l="1"/>
  <c r="D4" i="54"/>
  <c r="E4" i="54"/>
  <c r="F4" i="54"/>
  <c r="G4" i="54"/>
  <c r="H4" i="54"/>
  <c r="I4" i="54"/>
  <c r="J4" i="54"/>
  <c r="K4" i="54"/>
  <c r="L4" i="54"/>
  <c r="M4" i="54"/>
  <c r="N4" i="54"/>
  <c r="O4" i="54"/>
  <c r="P4" i="54"/>
  <c r="Q4" i="54"/>
  <c r="C4" i="54"/>
  <c r="C25" i="54"/>
  <c r="D25" i="54"/>
  <c r="AH4" i="45" l="1"/>
  <c r="L4" i="45" s="1"/>
  <c r="AH5" i="45"/>
  <c r="L5" i="45" s="1"/>
  <c r="AH6" i="45"/>
  <c r="L6" i="45" s="1"/>
  <c r="AH7" i="45"/>
  <c r="L7" i="45" s="1"/>
  <c r="AH8" i="45"/>
  <c r="L8" i="45" s="1"/>
  <c r="AH9" i="45"/>
  <c r="L9" i="45" s="1"/>
  <c r="AH10" i="45"/>
  <c r="L10" i="45" s="1"/>
  <c r="AH11" i="45"/>
  <c r="L11" i="45" s="1"/>
  <c r="AH12" i="45"/>
  <c r="L12" i="45" s="1"/>
  <c r="AH13" i="45"/>
  <c r="L13" i="45" s="1"/>
  <c r="AH14" i="45"/>
  <c r="L14" i="45" s="1"/>
  <c r="AH15" i="45"/>
  <c r="L15" i="45" s="1"/>
  <c r="AH16" i="45"/>
  <c r="L16" i="45" s="1"/>
  <c r="AH17" i="45"/>
  <c r="L17" i="45" s="1"/>
  <c r="AH18" i="45"/>
  <c r="L18" i="45" s="1"/>
  <c r="AH19" i="45"/>
  <c r="L19" i="45" s="1"/>
  <c r="AH20" i="45"/>
  <c r="L20" i="45" s="1"/>
  <c r="AH21" i="45"/>
  <c r="L21" i="45" s="1"/>
  <c r="AH22" i="45"/>
  <c r="L22" i="45" s="1"/>
  <c r="AH23" i="45"/>
  <c r="L23" i="45" s="1"/>
  <c r="AH24" i="45"/>
  <c r="L24" i="45" s="1"/>
  <c r="AH25" i="45"/>
  <c r="L25" i="45" s="1"/>
  <c r="AH27" i="45"/>
  <c r="L27" i="45" s="1"/>
  <c r="AH28" i="45"/>
  <c r="L28" i="45" s="1"/>
  <c r="AH29" i="45"/>
  <c r="L29" i="45" s="1"/>
  <c r="AH30" i="45"/>
  <c r="L30" i="45" s="1"/>
  <c r="AH31" i="45"/>
  <c r="L31" i="45" s="1"/>
  <c r="AH32" i="45"/>
  <c r="L32" i="45" s="1"/>
  <c r="AF4" i="45"/>
  <c r="K4" i="45" s="1"/>
  <c r="AF5" i="45"/>
  <c r="K5" i="45" s="1"/>
  <c r="AF6" i="45"/>
  <c r="K6" i="45" s="1"/>
  <c r="AF7" i="45"/>
  <c r="K7" i="45" s="1"/>
  <c r="AF8" i="45"/>
  <c r="K8" i="45" s="1"/>
  <c r="AF9" i="45"/>
  <c r="K9" i="45" s="1"/>
  <c r="AF10" i="45"/>
  <c r="K10" i="45" s="1"/>
  <c r="AF11" i="45"/>
  <c r="K11" i="45" s="1"/>
  <c r="AF12" i="45"/>
  <c r="K12" i="45" s="1"/>
  <c r="AF13" i="45"/>
  <c r="K13" i="45" s="1"/>
  <c r="AF14" i="45"/>
  <c r="K14" i="45" s="1"/>
  <c r="AF15" i="45"/>
  <c r="K15" i="45" s="1"/>
  <c r="AF16" i="45"/>
  <c r="K16" i="45" s="1"/>
  <c r="AF17" i="45"/>
  <c r="K17" i="45" s="1"/>
  <c r="AF18" i="45"/>
  <c r="K18" i="45" s="1"/>
  <c r="AF19" i="45"/>
  <c r="K19" i="45" s="1"/>
  <c r="AF20" i="45"/>
  <c r="K20" i="45" s="1"/>
  <c r="AF21" i="45"/>
  <c r="K21" i="45" s="1"/>
  <c r="AF22" i="45"/>
  <c r="K22" i="45" s="1"/>
  <c r="AF23" i="45"/>
  <c r="K23" i="45" s="1"/>
  <c r="AF24" i="45"/>
  <c r="K24" i="45" s="1"/>
  <c r="AF25" i="45"/>
  <c r="K25" i="45" s="1"/>
  <c r="AF26" i="45"/>
  <c r="K26" i="45" s="1"/>
  <c r="AF27" i="45"/>
  <c r="K27" i="45" s="1"/>
  <c r="AF28" i="45"/>
  <c r="K28" i="45" s="1"/>
  <c r="AF29" i="45"/>
  <c r="K29" i="45" s="1"/>
  <c r="AF30" i="45"/>
  <c r="K30" i="45" s="1"/>
  <c r="AF31" i="45"/>
  <c r="K31" i="45" s="1"/>
  <c r="AF32" i="45"/>
  <c r="K32" i="45" s="1"/>
  <c r="AD4" i="45"/>
  <c r="J4" i="45" s="1"/>
  <c r="AD5" i="45"/>
  <c r="J5" i="45" s="1"/>
  <c r="AD6" i="45"/>
  <c r="J6" i="45" s="1"/>
  <c r="AD7" i="45"/>
  <c r="J7" i="45" s="1"/>
  <c r="AD8" i="45"/>
  <c r="J8" i="45" s="1"/>
  <c r="AD9" i="45"/>
  <c r="J9" i="45" s="1"/>
  <c r="AD10" i="45"/>
  <c r="J10" i="45" s="1"/>
  <c r="AD11" i="45"/>
  <c r="J11" i="45" s="1"/>
  <c r="AD12" i="45"/>
  <c r="J12" i="45" s="1"/>
  <c r="AD13" i="45"/>
  <c r="J13" i="45" s="1"/>
  <c r="AD14" i="45"/>
  <c r="J14" i="45" s="1"/>
  <c r="AD15" i="45"/>
  <c r="J15" i="45" s="1"/>
  <c r="AD16" i="45"/>
  <c r="J16" i="45" s="1"/>
  <c r="AD17" i="45"/>
  <c r="J17" i="45" s="1"/>
  <c r="AD18" i="45"/>
  <c r="J18" i="45" s="1"/>
  <c r="AD19" i="45"/>
  <c r="J19" i="45" s="1"/>
  <c r="AD20" i="45"/>
  <c r="J20" i="45" s="1"/>
  <c r="AD21" i="45"/>
  <c r="J21" i="45" s="1"/>
  <c r="AD22" i="45"/>
  <c r="J22" i="45" s="1"/>
  <c r="AD23" i="45"/>
  <c r="J23" i="45" s="1"/>
  <c r="AD24" i="45"/>
  <c r="J24" i="45" s="1"/>
  <c r="AD25" i="45"/>
  <c r="J25" i="45" s="1"/>
  <c r="AD26" i="45"/>
  <c r="J26" i="45" s="1"/>
  <c r="AD27" i="45"/>
  <c r="J27" i="45" s="1"/>
  <c r="AD28" i="45"/>
  <c r="J28" i="45" s="1"/>
  <c r="AD29" i="45"/>
  <c r="J29" i="45" s="1"/>
  <c r="AD30" i="45"/>
  <c r="J30" i="45" s="1"/>
  <c r="AD31" i="45"/>
  <c r="J31" i="45" s="1"/>
  <c r="AD32" i="45"/>
  <c r="J32" i="45" s="1"/>
  <c r="AB4" i="45"/>
  <c r="I4" i="45" s="1"/>
  <c r="AB5" i="45"/>
  <c r="I5" i="45" s="1"/>
  <c r="AB6" i="45"/>
  <c r="I6" i="45" s="1"/>
  <c r="AB7" i="45"/>
  <c r="I7" i="45" s="1"/>
  <c r="AB8" i="45"/>
  <c r="I8" i="45" s="1"/>
  <c r="AB9" i="45"/>
  <c r="I9" i="45" s="1"/>
  <c r="AB10" i="45"/>
  <c r="I10" i="45" s="1"/>
  <c r="AB11" i="45"/>
  <c r="I11" i="45" s="1"/>
  <c r="AB12" i="45"/>
  <c r="I12" i="45" s="1"/>
  <c r="AB13" i="45"/>
  <c r="I13" i="45" s="1"/>
  <c r="AB14" i="45"/>
  <c r="I14" i="45" s="1"/>
  <c r="AB15" i="45"/>
  <c r="I15" i="45" s="1"/>
  <c r="AB16" i="45"/>
  <c r="I16" i="45" s="1"/>
  <c r="AB17" i="45"/>
  <c r="I17" i="45" s="1"/>
  <c r="AB18" i="45"/>
  <c r="I18" i="45" s="1"/>
  <c r="AB19" i="45"/>
  <c r="I19" i="45" s="1"/>
  <c r="AB20" i="45"/>
  <c r="I20" i="45" s="1"/>
  <c r="AB21" i="45"/>
  <c r="I21" i="45" s="1"/>
  <c r="AB22" i="45"/>
  <c r="I22" i="45" s="1"/>
  <c r="AB23" i="45"/>
  <c r="I23" i="45" s="1"/>
  <c r="AB24" i="45"/>
  <c r="I24" i="45" s="1"/>
  <c r="AB25" i="45"/>
  <c r="I25" i="45" s="1"/>
  <c r="AB26" i="45"/>
  <c r="I26" i="45" s="1"/>
  <c r="AB27" i="45"/>
  <c r="I27" i="45" s="1"/>
  <c r="AB28" i="45"/>
  <c r="I28" i="45" s="1"/>
  <c r="AB29" i="45"/>
  <c r="I29" i="45" s="1"/>
  <c r="AB30" i="45"/>
  <c r="I30" i="45" s="1"/>
  <c r="AB31" i="45"/>
  <c r="I31" i="45" s="1"/>
  <c r="AB32" i="45"/>
  <c r="I32" i="45" s="1"/>
  <c r="Z4" i="45"/>
  <c r="H4" i="45" s="1"/>
  <c r="Z5" i="45"/>
  <c r="H5" i="45" s="1"/>
  <c r="Z6" i="45"/>
  <c r="H6" i="45" s="1"/>
  <c r="Z7" i="45"/>
  <c r="H7" i="45" s="1"/>
  <c r="Z8" i="45"/>
  <c r="H8" i="45" s="1"/>
  <c r="Z9" i="45"/>
  <c r="H9" i="45" s="1"/>
  <c r="Z10" i="45"/>
  <c r="H10" i="45" s="1"/>
  <c r="Z11" i="45"/>
  <c r="H11" i="45" s="1"/>
  <c r="Z12" i="45"/>
  <c r="H12" i="45" s="1"/>
  <c r="Z13" i="45"/>
  <c r="H13" i="45" s="1"/>
  <c r="Z14" i="45"/>
  <c r="H14" i="45" s="1"/>
  <c r="Z15" i="45"/>
  <c r="H15" i="45" s="1"/>
  <c r="Z16" i="45"/>
  <c r="H16" i="45" s="1"/>
  <c r="Z17" i="45"/>
  <c r="H17" i="45" s="1"/>
  <c r="Z18" i="45"/>
  <c r="H18" i="45" s="1"/>
  <c r="Z19" i="45"/>
  <c r="H19" i="45" s="1"/>
  <c r="Z20" i="45"/>
  <c r="H20" i="45" s="1"/>
  <c r="Z21" i="45"/>
  <c r="H21" i="45" s="1"/>
  <c r="Z22" i="45"/>
  <c r="H22" i="45" s="1"/>
  <c r="Z23" i="45"/>
  <c r="H23" i="45" s="1"/>
  <c r="Z24" i="45"/>
  <c r="H24" i="45" s="1"/>
  <c r="Z25" i="45"/>
  <c r="H25" i="45" s="1"/>
  <c r="Z26" i="45"/>
  <c r="H26" i="45" s="1"/>
  <c r="Z27" i="45"/>
  <c r="H27" i="45" s="1"/>
  <c r="Z28" i="45"/>
  <c r="H28" i="45" s="1"/>
  <c r="Z29" i="45"/>
  <c r="H29" i="45" s="1"/>
  <c r="Z30" i="45"/>
  <c r="H30" i="45" s="1"/>
  <c r="Z31" i="45"/>
  <c r="H31" i="45" s="1"/>
  <c r="Z32" i="45"/>
  <c r="H32" i="45" s="1"/>
  <c r="AH3" i="45"/>
  <c r="L3" i="45" s="1"/>
  <c r="AF3" i="45"/>
  <c r="K3" i="45" s="1"/>
  <c r="AD3" i="45"/>
  <c r="J3" i="45" s="1"/>
  <c r="AB3" i="45"/>
  <c r="I3" i="45" s="1"/>
  <c r="Z3" i="45"/>
  <c r="H3" i="45" s="1"/>
  <c r="X4" i="45"/>
  <c r="G4" i="45" s="1"/>
  <c r="X5" i="45"/>
  <c r="G5" i="45" s="1"/>
  <c r="X6" i="45"/>
  <c r="G6" i="45" s="1"/>
  <c r="X7" i="45"/>
  <c r="G7" i="45" s="1"/>
  <c r="X8" i="45"/>
  <c r="G8" i="45" s="1"/>
  <c r="X9" i="45"/>
  <c r="G9" i="45" s="1"/>
  <c r="X10" i="45"/>
  <c r="G10" i="45" s="1"/>
  <c r="X11" i="45"/>
  <c r="G11" i="45" s="1"/>
  <c r="X12" i="45"/>
  <c r="G12" i="45" s="1"/>
  <c r="X13" i="45"/>
  <c r="G13" i="45" s="1"/>
  <c r="X14" i="45"/>
  <c r="G14" i="45" s="1"/>
  <c r="X15" i="45"/>
  <c r="G15" i="45" s="1"/>
  <c r="X16" i="45"/>
  <c r="G16" i="45" s="1"/>
  <c r="X17" i="45"/>
  <c r="G17" i="45" s="1"/>
  <c r="X18" i="45"/>
  <c r="G18" i="45" s="1"/>
  <c r="X19" i="45"/>
  <c r="G19" i="45" s="1"/>
  <c r="X20" i="45"/>
  <c r="G20" i="45" s="1"/>
  <c r="X21" i="45"/>
  <c r="G21" i="45" s="1"/>
  <c r="X22" i="45"/>
  <c r="G22" i="45" s="1"/>
  <c r="X23" i="45"/>
  <c r="G23" i="45" s="1"/>
  <c r="X24" i="45"/>
  <c r="G24" i="45" s="1"/>
  <c r="X25" i="45"/>
  <c r="G25" i="45" s="1"/>
  <c r="X26" i="45"/>
  <c r="G26" i="45" s="1"/>
  <c r="X27" i="45"/>
  <c r="G27" i="45" s="1"/>
  <c r="X28" i="45"/>
  <c r="G28" i="45" s="1"/>
  <c r="X29" i="45"/>
  <c r="G29" i="45" s="1"/>
  <c r="X30" i="45"/>
  <c r="G30" i="45" s="1"/>
  <c r="X31" i="45"/>
  <c r="G31" i="45" s="1"/>
  <c r="X32" i="45"/>
  <c r="G32" i="45" s="1"/>
  <c r="X3" i="45"/>
  <c r="G3" i="45" s="1"/>
  <c r="V5" i="45"/>
  <c r="F5" i="45" s="1"/>
  <c r="V6" i="45"/>
  <c r="F6" i="45" s="1"/>
  <c r="V7" i="45"/>
  <c r="F7" i="45" s="1"/>
  <c r="V8" i="45"/>
  <c r="F8" i="45" s="1"/>
  <c r="V9" i="45"/>
  <c r="F9" i="45" s="1"/>
  <c r="V10" i="45"/>
  <c r="F10" i="45" s="1"/>
  <c r="V11" i="45"/>
  <c r="F11" i="45" s="1"/>
  <c r="V12" i="45"/>
  <c r="F12" i="45" s="1"/>
  <c r="V13" i="45"/>
  <c r="F13" i="45" s="1"/>
  <c r="V14" i="45"/>
  <c r="F14" i="45" s="1"/>
  <c r="V15" i="45"/>
  <c r="F15" i="45" s="1"/>
  <c r="V16" i="45"/>
  <c r="F16" i="45" s="1"/>
  <c r="V17" i="45"/>
  <c r="F17" i="45" s="1"/>
  <c r="V18" i="45"/>
  <c r="F18" i="45" s="1"/>
  <c r="V19" i="45"/>
  <c r="F19" i="45" s="1"/>
  <c r="V20" i="45"/>
  <c r="F20" i="45" s="1"/>
  <c r="V21" i="45"/>
  <c r="F21" i="45" s="1"/>
  <c r="V22" i="45"/>
  <c r="F22" i="45" s="1"/>
  <c r="V23" i="45"/>
  <c r="F23" i="45" s="1"/>
  <c r="V24" i="45"/>
  <c r="F24" i="45" s="1"/>
  <c r="V25" i="45"/>
  <c r="F25" i="45" s="1"/>
  <c r="V26" i="45"/>
  <c r="F26" i="45" s="1"/>
  <c r="V27" i="45"/>
  <c r="F27" i="45" s="1"/>
  <c r="V28" i="45"/>
  <c r="F28" i="45" s="1"/>
  <c r="V29" i="45"/>
  <c r="F29" i="45" s="1"/>
  <c r="V30" i="45"/>
  <c r="F30" i="45" s="1"/>
  <c r="V31" i="45"/>
  <c r="F31" i="45" s="1"/>
  <c r="V32" i="45"/>
  <c r="F32" i="45" s="1"/>
  <c r="V4" i="45"/>
  <c r="F4" i="45" s="1"/>
  <c r="V3" i="45"/>
  <c r="F3" i="45" s="1"/>
  <c r="T5" i="45"/>
  <c r="E5" i="45" s="1"/>
  <c r="T6" i="45"/>
  <c r="E6" i="45" s="1"/>
  <c r="T7" i="45"/>
  <c r="E7" i="45" s="1"/>
  <c r="T8" i="45"/>
  <c r="E8" i="45" s="1"/>
  <c r="T9" i="45"/>
  <c r="E9" i="45" s="1"/>
  <c r="T10" i="45"/>
  <c r="E10" i="45" s="1"/>
  <c r="T11" i="45"/>
  <c r="E11" i="45" s="1"/>
  <c r="T12" i="45"/>
  <c r="E12" i="45" s="1"/>
  <c r="T13" i="45"/>
  <c r="E13" i="45" s="1"/>
  <c r="T14" i="45"/>
  <c r="E14" i="45" s="1"/>
  <c r="T15" i="45"/>
  <c r="E15" i="45" s="1"/>
  <c r="T16" i="45"/>
  <c r="E16" i="45" s="1"/>
  <c r="T17" i="45"/>
  <c r="E17" i="45" s="1"/>
  <c r="T18" i="45"/>
  <c r="E18" i="45" s="1"/>
  <c r="T19" i="45"/>
  <c r="E19" i="45" s="1"/>
  <c r="T20" i="45"/>
  <c r="E20" i="45" s="1"/>
  <c r="T21" i="45"/>
  <c r="E21" i="45" s="1"/>
  <c r="T22" i="45"/>
  <c r="E22" i="45" s="1"/>
  <c r="T23" i="45"/>
  <c r="E23" i="45" s="1"/>
  <c r="T24" i="45"/>
  <c r="E24" i="45" s="1"/>
  <c r="T25" i="45"/>
  <c r="E25" i="45" s="1"/>
  <c r="T26" i="45"/>
  <c r="E26" i="45" s="1"/>
  <c r="T27" i="45"/>
  <c r="E27" i="45" s="1"/>
  <c r="T28" i="45"/>
  <c r="E28" i="45" s="1"/>
  <c r="T29" i="45"/>
  <c r="E29" i="45" s="1"/>
  <c r="T30" i="45"/>
  <c r="E30" i="45" s="1"/>
  <c r="T31" i="45"/>
  <c r="E31" i="45" s="1"/>
  <c r="T32" i="45"/>
  <c r="E32" i="45" s="1"/>
  <c r="T4" i="45"/>
  <c r="E4" i="45" s="1"/>
  <c r="T3" i="45"/>
  <c r="E3" i="45" s="1"/>
  <c r="C4" i="45"/>
  <c r="C5" i="45"/>
  <c r="C6" i="45"/>
  <c r="C7" i="45"/>
  <c r="C8" i="45"/>
  <c r="C9" i="45"/>
  <c r="C10" i="45"/>
  <c r="C11" i="45"/>
  <c r="C12" i="45"/>
  <c r="C13" i="45"/>
  <c r="C14" i="45"/>
  <c r="C15" i="45"/>
  <c r="C16" i="45"/>
  <c r="C17" i="45"/>
  <c r="C18" i="45"/>
  <c r="C19" i="45"/>
  <c r="C20" i="45"/>
  <c r="C21" i="45"/>
  <c r="C22" i="45"/>
  <c r="C23" i="45"/>
  <c r="C24" i="45"/>
  <c r="C25" i="45"/>
  <c r="C26" i="45"/>
  <c r="C27" i="45"/>
  <c r="C28" i="45"/>
  <c r="C29" i="45"/>
  <c r="C30" i="45"/>
  <c r="C31" i="45"/>
  <c r="C32" i="45"/>
  <c r="P3" i="45"/>
  <c r="C3" i="45" s="1"/>
  <c r="R4" i="45"/>
  <c r="D4" i="45" s="1"/>
  <c r="R5" i="45"/>
  <c r="D5" i="45" s="1"/>
  <c r="R6" i="45"/>
  <c r="D6" i="45" s="1"/>
  <c r="R7" i="45"/>
  <c r="D7" i="45" s="1"/>
  <c r="R8" i="45"/>
  <c r="D8" i="45" s="1"/>
  <c r="R9" i="45"/>
  <c r="D9" i="45" s="1"/>
  <c r="R10" i="45"/>
  <c r="D10" i="45" s="1"/>
  <c r="R11" i="45"/>
  <c r="D11" i="45" s="1"/>
  <c r="R12" i="45"/>
  <c r="D12" i="45" s="1"/>
  <c r="R13" i="45"/>
  <c r="D13" i="45" s="1"/>
  <c r="R14" i="45"/>
  <c r="D14" i="45" s="1"/>
  <c r="R15" i="45"/>
  <c r="D15" i="45" s="1"/>
  <c r="R16" i="45"/>
  <c r="D16" i="45" s="1"/>
  <c r="R17" i="45"/>
  <c r="D17" i="45" s="1"/>
  <c r="R18" i="45"/>
  <c r="D18" i="45" s="1"/>
  <c r="R19" i="45"/>
  <c r="D19" i="45" s="1"/>
  <c r="R20" i="45"/>
  <c r="D20" i="45" s="1"/>
  <c r="R21" i="45"/>
  <c r="D21" i="45" s="1"/>
  <c r="R22" i="45"/>
  <c r="D22" i="45" s="1"/>
  <c r="R24" i="45"/>
  <c r="D24" i="45" s="1"/>
  <c r="R25" i="45"/>
  <c r="D25" i="45" s="1"/>
  <c r="R26" i="45"/>
  <c r="D26" i="45" s="1"/>
  <c r="R27" i="45"/>
  <c r="D27" i="45" s="1"/>
  <c r="R28" i="45"/>
  <c r="D28" i="45" s="1"/>
  <c r="R30" i="45"/>
  <c r="D30" i="45" s="1"/>
  <c r="R31" i="45"/>
  <c r="D31" i="45" s="1"/>
  <c r="R3" i="45"/>
  <c r="D3" i="45" s="1"/>
  <c r="I16" i="44"/>
  <c r="X16" i="44"/>
  <c r="U16" i="44"/>
  <c r="R16" i="44"/>
  <c r="O16" i="44"/>
  <c r="L16" i="44"/>
  <c r="F5" i="38" l="1"/>
  <c r="B5" i="38" s="1"/>
  <c r="E5" i="38"/>
  <c r="D5" i="38"/>
  <c r="O14" i="65" l="1"/>
  <c r="F14" i="65" s="1"/>
  <c r="N14" i="65"/>
  <c r="E14" i="65" s="1"/>
  <c r="M14" i="65"/>
  <c r="D14" i="65" s="1"/>
  <c r="L14" i="65"/>
  <c r="C14" i="65" s="1"/>
  <c r="O13" i="65"/>
  <c r="F13" i="65" s="1"/>
  <c r="N13" i="65"/>
  <c r="E13" i="65" s="1"/>
  <c r="M13" i="65"/>
  <c r="D13" i="65" s="1"/>
  <c r="L13" i="65"/>
  <c r="C13" i="65" s="1"/>
  <c r="O12" i="65"/>
  <c r="F12" i="65" s="1"/>
  <c r="N12" i="65"/>
  <c r="E12" i="65" s="1"/>
  <c r="M12" i="65"/>
  <c r="D12" i="65" s="1"/>
  <c r="L12" i="65"/>
  <c r="C12" i="65" s="1"/>
  <c r="O11" i="65"/>
  <c r="F11" i="65" s="1"/>
  <c r="N11" i="65"/>
  <c r="E11" i="65" s="1"/>
  <c r="M11" i="65"/>
  <c r="D11" i="65" s="1"/>
  <c r="L11" i="65"/>
  <c r="C11" i="65" s="1"/>
  <c r="O10" i="65"/>
  <c r="F10" i="65" s="1"/>
  <c r="N10" i="65"/>
  <c r="E10" i="65" s="1"/>
  <c r="M10" i="65"/>
  <c r="D10" i="65" s="1"/>
  <c r="L10" i="65"/>
  <c r="C10" i="65" s="1"/>
  <c r="O9" i="65"/>
  <c r="F9" i="65" s="1"/>
  <c r="N9" i="65"/>
  <c r="E9" i="65" s="1"/>
  <c r="M9" i="65"/>
  <c r="D9" i="65" s="1"/>
  <c r="L9" i="65"/>
  <c r="C9" i="65" s="1"/>
  <c r="O8" i="65"/>
  <c r="F8" i="65" s="1"/>
  <c r="N8" i="65"/>
  <c r="E8" i="65" s="1"/>
  <c r="M8" i="65"/>
  <c r="D8" i="65" s="1"/>
  <c r="L8" i="65"/>
  <c r="C8" i="65" s="1"/>
  <c r="O7" i="65"/>
  <c r="F7" i="65" s="1"/>
  <c r="N7" i="65"/>
  <c r="E7" i="65" s="1"/>
  <c r="M7" i="65"/>
  <c r="D7" i="65" s="1"/>
  <c r="L7" i="65"/>
  <c r="C7" i="65" s="1"/>
  <c r="O6" i="65"/>
  <c r="F6" i="65" s="1"/>
  <c r="N6" i="65"/>
  <c r="E6" i="65" s="1"/>
  <c r="M6" i="65"/>
  <c r="D6" i="65" s="1"/>
  <c r="L6" i="65"/>
  <c r="C6" i="65" s="1"/>
  <c r="O5" i="65"/>
  <c r="F5" i="65" s="1"/>
  <c r="N5" i="65"/>
  <c r="E5" i="65" s="1"/>
  <c r="M5" i="65"/>
  <c r="D5" i="65" s="1"/>
  <c r="L5" i="65"/>
  <c r="C5" i="65" s="1"/>
  <c r="P20" i="64"/>
  <c r="O20" i="64"/>
  <c r="F20" i="64" s="1"/>
  <c r="N20" i="64"/>
  <c r="E20" i="64" s="1"/>
  <c r="M20" i="64"/>
  <c r="D20" i="64" s="1"/>
  <c r="P19" i="64"/>
  <c r="O19" i="64"/>
  <c r="F19" i="64" s="1"/>
  <c r="N19" i="64"/>
  <c r="E19" i="64" s="1"/>
  <c r="M19" i="64"/>
  <c r="D19" i="64" s="1"/>
  <c r="P18" i="64"/>
  <c r="O18" i="64"/>
  <c r="F18" i="64" s="1"/>
  <c r="N18" i="64"/>
  <c r="E18" i="64" s="1"/>
  <c r="M18" i="64"/>
  <c r="D18" i="64" s="1"/>
  <c r="P17" i="64"/>
  <c r="G17" i="64" s="1"/>
  <c r="O17" i="64"/>
  <c r="F17" i="64" s="1"/>
  <c r="N17" i="64"/>
  <c r="E17" i="64" s="1"/>
  <c r="M17" i="64"/>
  <c r="D17" i="64" s="1"/>
  <c r="P16" i="64"/>
  <c r="G16" i="64" s="1"/>
  <c r="O16" i="64"/>
  <c r="F16" i="64" s="1"/>
  <c r="N16" i="64"/>
  <c r="E16" i="64" s="1"/>
  <c r="M16" i="64"/>
  <c r="D16" i="64" s="1"/>
  <c r="P15" i="64"/>
  <c r="G15" i="64" s="1"/>
  <c r="O15" i="64"/>
  <c r="F15" i="64" s="1"/>
  <c r="N15" i="64"/>
  <c r="E15" i="64" s="1"/>
  <c r="M15" i="64"/>
  <c r="D15" i="64" s="1"/>
  <c r="P14" i="64"/>
  <c r="G14" i="64" s="1"/>
  <c r="O14" i="64"/>
  <c r="F14" i="64" s="1"/>
  <c r="N14" i="64"/>
  <c r="E14" i="64" s="1"/>
  <c r="M14" i="64"/>
  <c r="D14" i="64" s="1"/>
  <c r="P13" i="64"/>
  <c r="G13" i="64" s="1"/>
  <c r="O13" i="64"/>
  <c r="F13" i="64" s="1"/>
  <c r="N13" i="64"/>
  <c r="E13" i="64" s="1"/>
  <c r="M13" i="64"/>
  <c r="D13" i="64" s="1"/>
  <c r="P12" i="64"/>
  <c r="G12" i="64" s="1"/>
  <c r="O12" i="64"/>
  <c r="F12" i="64" s="1"/>
  <c r="N12" i="64"/>
  <c r="E12" i="64" s="1"/>
  <c r="M12" i="64"/>
  <c r="D12" i="64" s="1"/>
  <c r="P11" i="64"/>
  <c r="G11" i="64" s="1"/>
  <c r="O11" i="64"/>
  <c r="F11" i="64" s="1"/>
  <c r="N11" i="64"/>
  <c r="E11" i="64" s="1"/>
  <c r="M11" i="64"/>
  <c r="D11" i="64" s="1"/>
  <c r="P10" i="64"/>
  <c r="G10" i="64" s="1"/>
  <c r="O10" i="64"/>
  <c r="F10" i="64" s="1"/>
  <c r="N10" i="64"/>
  <c r="E10" i="64" s="1"/>
  <c r="M10" i="64"/>
  <c r="D10" i="64" s="1"/>
  <c r="P9" i="64"/>
  <c r="G9" i="64" s="1"/>
  <c r="O9" i="64"/>
  <c r="F9" i="64" s="1"/>
  <c r="N9" i="64"/>
  <c r="E9" i="64" s="1"/>
  <c r="M9" i="64"/>
  <c r="D9" i="64" s="1"/>
  <c r="P8" i="64"/>
  <c r="G8" i="64" s="1"/>
  <c r="O8" i="64"/>
  <c r="F8" i="64" s="1"/>
  <c r="N8" i="64"/>
  <c r="E8" i="64" s="1"/>
  <c r="M8" i="64"/>
  <c r="D8" i="64" s="1"/>
  <c r="P7" i="64"/>
  <c r="G7" i="64" s="1"/>
  <c r="O7" i="64"/>
  <c r="F7" i="64" s="1"/>
  <c r="N7" i="64"/>
  <c r="E7" i="64" s="1"/>
  <c r="M7" i="64"/>
  <c r="D7" i="64" s="1"/>
  <c r="P6" i="64"/>
  <c r="G6" i="64" s="1"/>
  <c r="O6" i="64"/>
  <c r="F6" i="64" s="1"/>
  <c r="N6" i="64"/>
  <c r="E6" i="64" s="1"/>
  <c r="M6" i="64"/>
  <c r="D6" i="64" s="1"/>
  <c r="F9" i="20" l="1"/>
  <c r="F10" i="20"/>
  <c r="F11" i="20"/>
  <c r="F12" i="20"/>
  <c r="F13" i="20"/>
  <c r="F14" i="20"/>
  <c r="F15" i="20"/>
  <c r="F16" i="20"/>
  <c r="F17" i="20"/>
  <c r="S20" i="7" l="1"/>
  <c r="S31" i="7" s="1"/>
  <c r="R29" i="7"/>
  <c r="Q20" i="7"/>
  <c r="Q29" i="7" s="1"/>
  <c r="S5" i="7"/>
  <c r="S16" i="7" s="1"/>
  <c r="R5" i="7"/>
  <c r="R14" i="7" s="1"/>
  <c r="Q5" i="7"/>
  <c r="Q14" i="7" s="1"/>
  <c r="S25" i="7" l="1"/>
  <c r="S29" i="7"/>
  <c r="Q23" i="7"/>
  <c r="Q27" i="7"/>
  <c r="Q31" i="7"/>
  <c r="R23" i="7"/>
  <c r="R27" i="7"/>
  <c r="R31" i="7"/>
  <c r="S23" i="7"/>
  <c r="S27" i="7"/>
  <c r="Q25" i="7"/>
  <c r="R25" i="7"/>
  <c r="S10" i="7"/>
  <c r="S14" i="7"/>
  <c r="Q8" i="7"/>
  <c r="Q12" i="7"/>
  <c r="Q16" i="7"/>
  <c r="R8" i="7"/>
  <c r="R12" i="7"/>
  <c r="R16" i="7"/>
  <c r="S8" i="7"/>
  <c r="S12" i="7"/>
  <c r="Q10" i="7"/>
  <c r="R10" i="7"/>
  <c r="B16" i="63"/>
  <c r="B15" i="63"/>
  <c r="B14" i="63"/>
  <c r="B13" i="63"/>
  <c r="B12" i="63"/>
  <c r="B11" i="63"/>
  <c r="B10" i="63"/>
  <c r="B9" i="63"/>
  <c r="B8" i="63"/>
  <c r="B7" i="63"/>
  <c r="B6" i="63"/>
  <c r="B5" i="63"/>
  <c r="H4" i="63"/>
  <c r="G4" i="63"/>
  <c r="F4" i="63"/>
  <c r="E4" i="63"/>
  <c r="D4" i="63"/>
  <c r="C4" i="63"/>
  <c r="J15" i="62"/>
  <c r="F15" i="62"/>
  <c r="B15" i="62"/>
  <c r="J14" i="62"/>
  <c r="F14" i="62"/>
  <c r="B14" i="62"/>
  <c r="J13" i="62"/>
  <c r="F13" i="62"/>
  <c r="B13" i="62"/>
  <c r="J12" i="62"/>
  <c r="F12" i="62"/>
  <c r="B12" i="62"/>
  <c r="J11" i="62"/>
  <c r="F11" i="62"/>
  <c r="B11" i="62"/>
  <c r="J10" i="62"/>
  <c r="F10" i="62"/>
  <c r="B10" i="62"/>
  <c r="J9" i="62"/>
  <c r="F9" i="62"/>
  <c r="B9" i="62"/>
  <c r="J8" i="62"/>
  <c r="F8" i="62"/>
  <c r="B8" i="62"/>
  <c r="J7" i="62"/>
  <c r="F7" i="62"/>
  <c r="B7" i="62"/>
  <c r="J6" i="62"/>
  <c r="F6" i="62"/>
  <c r="B6" i="62"/>
  <c r="B16" i="61"/>
  <c r="B15" i="61"/>
  <c r="B14" i="61"/>
  <c r="B13" i="61"/>
  <c r="B12" i="61"/>
  <c r="B11" i="61"/>
  <c r="B10" i="61"/>
  <c r="B9" i="61"/>
  <c r="B8" i="61"/>
  <c r="B7" i="61"/>
  <c r="B14" i="60"/>
  <c r="B13" i="60"/>
  <c r="B12" i="60"/>
  <c r="B11" i="60"/>
  <c r="B10" i="60"/>
  <c r="B9" i="60"/>
  <c r="B8" i="60"/>
  <c r="B7" i="60"/>
  <c r="B6" i="60"/>
  <c r="B5" i="60"/>
  <c r="B14" i="58"/>
  <c r="B13" i="58"/>
  <c r="B12" i="58"/>
  <c r="B11" i="58"/>
  <c r="B10" i="58"/>
  <c r="B9" i="58"/>
  <c r="B8" i="58"/>
  <c r="B7" i="58"/>
  <c r="B6" i="58"/>
  <c r="B5" i="58"/>
  <c r="F19" i="54"/>
  <c r="Q7" i="54"/>
  <c r="Q5" i="54" s="1"/>
  <c r="N7" i="54"/>
  <c r="N5" i="54" s="1"/>
  <c r="M31" i="54"/>
  <c r="J11" i="54"/>
  <c r="H9" i="54"/>
  <c r="H5" i="54" s="1"/>
  <c r="G7" i="54"/>
  <c r="F11" i="54"/>
  <c r="D23" i="54"/>
  <c r="C23" i="54"/>
  <c r="K15" i="52"/>
  <c r="C15" i="52"/>
  <c r="K14" i="52"/>
  <c r="N14" i="52" s="1"/>
  <c r="L14" i="52" s="1"/>
  <c r="C14" i="52"/>
  <c r="F14" i="52" s="1"/>
  <c r="K13" i="52"/>
  <c r="N13" i="52" s="1"/>
  <c r="L13" i="52" s="1"/>
  <c r="C13" i="52"/>
  <c r="H13" i="52" s="1"/>
  <c r="K12" i="52"/>
  <c r="N12" i="52" s="1"/>
  <c r="C12" i="52"/>
  <c r="H12" i="52" s="1"/>
  <c r="K11" i="52"/>
  <c r="F11" i="52"/>
  <c r="D11" i="52" s="1"/>
  <c r="C11" i="52"/>
  <c r="H11" i="52" s="1"/>
  <c r="K10" i="52"/>
  <c r="N10" i="52" s="1"/>
  <c r="C10" i="52"/>
  <c r="K9" i="52"/>
  <c r="C9" i="52"/>
  <c r="H9" i="52" s="1"/>
  <c r="K8" i="52"/>
  <c r="N8" i="52" s="1"/>
  <c r="C8" i="52"/>
  <c r="H8" i="52" s="1"/>
  <c r="K7" i="52"/>
  <c r="C7" i="52"/>
  <c r="H7" i="52" s="1"/>
  <c r="K6" i="52"/>
  <c r="N6" i="52" s="1"/>
  <c r="C6" i="52"/>
  <c r="H6" i="52" s="1"/>
  <c r="J4" i="50"/>
  <c r="K6" i="50" s="1"/>
  <c r="H4" i="50"/>
  <c r="I6" i="50" s="1"/>
  <c r="F4" i="50"/>
  <c r="G6" i="50" s="1"/>
  <c r="D4" i="50"/>
  <c r="E6" i="50" s="1"/>
  <c r="B4" i="50"/>
  <c r="C5" i="50" s="1"/>
  <c r="C31" i="49"/>
  <c r="F31" i="49" s="1"/>
  <c r="C30" i="49"/>
  <c r="F30" i="49" s="1"/>
  <c r="C29" i="49"/>
  <c r="F29" i="49" s="1"/>
  <c r="C28" i="49"/>
  <c r="F28" i="49" s="1"/>
  <c r="C27" i="49"/>
  <c r="F27" i="49" s="1"/>
  <c r="C26" i="49"/>
  <c r="H26" i="49" s="1"/>
  <c r="C25" i="49"/>
  <c r="F25" i="49" s="1"/>
  <c r="C24" i="49"/>
  <c r="H24" i="49" s="1"/>
  <c r="C23" i="49"/>
  <c r="F23" i="49" s="1"/>
  <c r="C22" i="49"/>
  <c r="H22" i="49" s="1"/>
  <c r="G16" i="49"/>
  <c r="F16" i="49"/>
  <c r="D16" i="49"/>
  <c r="G15" i="49"/>
  <c r="F15" i="49"/>
  <c r="D15" i="49"/>
  <c r="G14" i="49"/>
  <c r="F14" i="49"/>
  <c r="D14" i="49"/>
  <c r="G13" i="49"/>
  <c r="F13" i="49"/>
  <c r="D13" i="49"/>
  <c r="G12" i="49"/>
  <c r="F12" i="49"/>
  <c r="D12" i="49"/>
  <c r="G11" i="49"/>
  <c r="F11" i="49"/>
  <c r="D11" i="49"/>
  <c r="G10" i="49"/>
  <c r="F10" i="49"/>
  <c r="D10" i="49"/>
  <c r="G9" i="49"/>
  <c r="F9" i="49"/>
  <c r="D9" i="49"/>
  <c r="G8" i="49"/>
  <c r="F8" i="49"/>
  <c r="D8" i="49"/>
  <c r="G7" i="49"/>
  <c r="F7" i="49"/>
  <c r="D7" i="49"/>
  <c r="B28" i="48"/>
  <c r="B27" i="48"/>
  <c r="B26" i="48"/>
  <c r="B25" i="48"/>
  <c r="B24" i="48"/>
  <c r="B15" i="48"/>
  <c r="B14" i="48"/>
  <c r="B13" i="48"/>
  <c r="B12" i="48"/>
  <c r="B11" i="48"/>
  <c r="Z23" i="44"/>
  <c r="Y23" i="44"/>
  <c r="X23" i="44"/>
  <c r="W23" i="44"/>
  <c r="V23" i="44"/>
  <c r="U23" i="44"/>
  <c r="T23" i="44"/>
  <c r="S23" i="44"/>
  <c r="R23" i="44"/>
  <c r="Q23" i="44"/>
  <c r="P23" i="44"/>
  <c r="O23" i="44"/>
  <c r="N23" i="44"/>
  <c r="M23" i="44"/>
  <c r="L23" i="44"/>
  <c r="J23" i="44"/>
  <c r="I23" i="44"/>
  <c r="H23" i="44"/>
  <c r="G23" i="44"/>
  <c r="F23" i="44"/>
  <c r="Z21" i="44"/>
  <c r="Y21" i="44"/>
  <c r="X21" i="44"/>
  <c r="W21" i="44"/>
  <c r="V21" i="44"/>
  <c r="U21" i="44"/>
  <c r="T21" i="44"/>
  <c r="S21" i="44"/>
  <c r="R21" i="44"/>
  <c r="Q21" i="44"/>
  <c r="P21" i="44"/>
  <c r="O21" i="44"/>
  <c r="N21" i="44"/>
  <c r="M21" i="44"/>
  <c r="L21" i="44"/>
  <c r="J21" i="44"/>
  <c r="I21" i="44"/>
  <c r="H21" i="44"/>
  <c r="E21" i="44" s="1"/>
  <c r="G21" i="44"/>
  <c r="F21" i="44"/>
  <c r="Z19" i="44"/>
  <c r="Y19" i="44"/>
  <c r="X19" i="44"/>
  <c r="W19" i="44"/>
  <c r="V19" i="44"/>
  <c r="U19" i="44"/>
  <c r="T19" i="44"/>
  <c r="S19" i="44"/>
  <c r="R19" i="44"/>
  <c r="Q19" i="44"/>
  <c r="P19" i="44"/>
  <c r="O19" i="44"/>
  <c r="N19" i="44"/>
  <c r="M19" i="44"/>
  <c r="L19" i="44"/>
  <c r="K19" i="44"/>
  <c r="J19" i="44"/>
  <c r="I19" i="44"/>
  <c r="H19" i="44"/>
  <c r="G19" i="44"/>
  <c r="D19" i="44" s="1"/>
  <c r="F19" i="44"/>
  <c r="C19" i="44" s="1"/>
  <c r="F16" i="44"/>
  <c r="E16" i="44"/>
  <c r="K17" i="44" s="1"/>
  <c r="D16" i="44"/>
  <c r="Z15" i="44"/>
  <c r="Y15" i="44"/>
  <c r="X15" i="44"/>
  <c r="W15" i="44"/>
  <c r="V15" i="44"/>
  <c r="U15" i="44"/>
  <c r="T15" i="44"/>
  <c r="S15" i="44"/>
  <c r="R15" i="44"/>
  <c r="Q15" i="44"/>
  <c r="P15" i="44"/>
  <c r="O15" i="44"/>
  <c r="N15" i="44"/>
  <c r="M15" i="44"/>
  <c r="L15" i="44"/>
  <c r="H15" i="44"/>
  <c r="G15" i="44"/>
  <c r="D15" i="44" s="1"/>
  <c r="F15" i="44"/>
  <c r="Z13" i="44"/>
  <c r="Y13" i="44"/>
  <c r="X13" i="44"/>
  <c r="W13" i="44"/>
  <c r="V13" i="44"/>
  <c r="U13" i="44"/>
  <c r="T13" i="44"/>
  <c r="S13" i="44"/>
  <c r="R13" i="44"/>
  <c r="Q13" i="44"/>
  <c r="P13" i="44"/>
  <c r="O13" i="44"/>
  <c r="N13" i="44"/>
  <c r="M13" i="44"/>
  <c r="L13" i="44"/>
  <c r="H13" i="44"/>
  <c r="G13" i="44"/>
  <c r="D13" i="44" s="1"/>
  <c r="F13" i="44"/>
  <c r="Z11" i="44"/>
  <c r="Y11" i="44"/>
  <c r="X11" i="44"/>
  <c r="W11" i="44"/>
  <c r="V11" i="44"/>
  <c r="U11" i="44"/>
  <c r="T11" i="44"/>
  <c r="S11" i="44"/>
  <c r="R11" i="44"/>
  <c r="Q11" i="44"/>
  <c r="P11" i="44"/>
  <c r="O11" i="44"/>
  <c r="N11" i="44"/>
  <c r="M11" i="44"/>
  <c r="L11" i="44"/>
  <c r="K11" i="44"/>
  <c r="I11" i="44"/>
  <c r="H11" i="44"/>
  <c r="G11" i="44"/>
  <c r="F11" i="44"/>
  <c r="E11" i="44"/>
  <c r="Z9" i="44"/>
  <c r="Y9" i="44"/>
  <c r="X9" i="44"/>
  <c r="W9" i="44"/>
  <c r="V9" i="44"/>
  <c r="U9" i="44"/>
  <c r="T9" i="44"/>
  <c r="S9" i="44"/>
  <c r="R9" i="44"/>
  <c r="Q9" i="44"/>
  <c r="P9" i="44"/>
  <c r="O9" i="44"/>
  <c r="N9" i="44"/>
  <c r="M9" i="44"/>
  <c r="L9" i="44"/>
  <c r="J9" i="44"/>
  <c r="I9" i="44"/>
  <c r="H9" i="44"/>
  <c r="G9" i="44"/>
  <c r="F9" i="44"/>
  <c r="Z7" i="44"/>
  <c r="Y7" i="44"/>
  <c r="X7" i="44"/>
  <c r="W7" i="44"/>
  <c r="V7" i="44"/>
  <c r="U7" i="44"/>
  <c r="T7" i="44"/>
  <c r="S7" i="44"/>
  <c r="R7" i="44"/>
  <c r="Q7" i="44"/>
  <c r="P7" i="44"/>
  <c r="O7" i="44"/>
  <c r="N7" i="44"/>
  <c r="M7" i="44"/>
  <c r="L7" i="44"/>
  <c r="J7" i="44"/>
  <c r="I7" i="44"/>
  <c r="C7" i="44" s="1"/>
  <c r="H7" i="44"/>
  <c r="G7" i="44"/>
  <c r="F7" i="44"/>
  <c r="Z5" i="44"/>
  <c r="Y5" i="44"/>
  <c r="X5" i="44"/>
  <c r="W5" i="44"/>
  <c r="V5" i="44"/>
  <c r="U5" i="44"/>
  <c r="T5" i="44"/>
  <c r="S5" i="44"/>
  <c r="R5" i="44"/>
  <c r="Q5" i="44"/>
  <c r="P5" i="44"/>
  <c r="O5" i="44"/>
  <c r="N5" i="44"/>
  <c r="M5" i="44"/>
  <c r="L5" i="44"/>
  <c r="J5" i="44"/>
  <c r="I5" i="44"/>
  <c r="H5" i="44"/>
  <c r="G5" i="44"/>
  <c r="F5" i="44"/>
  <c r="P12" i="43"/>
  <c r="O12" i="43"/>
  <c r="M12" i="43"/>
  <c r="L12" i="43"/>
  <c r="J12" i="43"/>
  <c r="I12" i="43"/>
  <c r="G12" i="43"/>
  <c r="F12" i="43"/>
  <c r="D12" i="43"/>
  <c r="C12" i="43"/>
  <c r="P11" i="43"/>
  <c r="O11" i="43"/>
  <c r="M11" i="43"/>
  <c r="L11" i="43"/>
  <c r="J11" i="43"/>
  <c r="I11" i="43"/>
  <c r="G11" i="43"/>
  <c r="F11" i="43"/>
  <c r="D11" i="43"/>
  <c r="C11" i="43"/>
  <c r="P10" i="43"/>
  <c r="M10" i="43"/>
  <c r="J10" i="43"/>
  <c r="G10" i="43"/>
  <c r="D10" i="43"/>
  <c r="P7" i="43"/>
  <c r="O7" i="43"/>
  <c r="M7" i="43"/>
  <c r="L7" i="43"/>
  <c r="J7" i="43"/>
  <c r="I7" i="43"/>
  <c r="G7" i="43"/>
  <c r="F7" i="43"/>
  <c r="C7" i="43"/>
  <c r="P6" i="43"/>
  <c r="O6" i="43"/>
  <c r="M6" i="43"/>
  <c r="L6" i="43"/>
  <c r="L5" i="43" s="1"/>
  <c r="J6" i="43"/>
  <c r="I6" i="43"/>
  <c r="G6" i="43"/>
  <c r="F6" i="43"/>
  <c r="C6" i="43"/>
  <c r="P5" i="43"/>
  <c r="M5" i="43"/>
  <c r="J5" i="43"/>
  <c r="G5" i="43"/>
  <c r="K18" i="42"/>
  <c r="C18" i="42" s="1"/>
  <c r="D18" i="42"/>
  <c r="Q17" i="42"/>
  <c r="K17" i="42"/>
  <c r="D17" i="42"/>
  <c r="Q16" i="42"/>
  <c r="K16" i="42"/>
  <c r="D16" i="42"/>
  <c r="Q15" i="42"/>
  <c r="K15" i="42"/>
  <c r="D15" i="42"/>
  <c r="Q14" i="42"/>
  <c r="K14" i="42"/>
  <c r="D14" i="42"/>
  <c r="Q13" i="42"/>
  <c r="K13" i="42"/>
  <c r="D13" i="42"/>
  <c r="Q12" i="42"/>
  <c r="K12" i="42"/>
  <c r="C12" i="42" s="1"/>
  <c r="D12" i="42"/>
  <c r="Q11" i="42"/>
  <c r="K11" i="42"/>
  <c r="D11" i="42"/>
  <c r="Q10" i="42"/>
  <c r="K10" i="42"/>
  <c r="D10" i="42"/>
  <c r="Q9" i="42"/>
  <c r="K9" i="42"/>
  <c r="D9" i="42"/>
  <c r="C9" i="42" s="1"/>
  <c r="C21" i="40"/>
  <c r="I22" i="40" s="1"/>
  <c r="C19" i="40"/>
  <c r="G20" i="40" s="1"/>
  <c r="C17" i="40"/>
  <c r="E18" i="40" s="1"/>
  <c r="G16" i="40"/>
  <c r="D16" i="40"/>
  <c r="C15" i="40"/>
  <c r="I16" i="40" s="1"/>
  <c r="C13" i="40"/>
  <c r="G14" i="40" s="1"/>
  <c r="F12" i="40"/>
  <c r="C11" i="40"/>
  <c r="G12" i="40" s="1"/>
  <c r="C9" i="40"/>
  <c r="D10" i="40" s="1"/>
  <c r="D8" i="40"/>
  <c r="C7" i="40"/>
  <c r="G8" i="40" s="1"/>
  <c r="C5" i="40"/>
  <c r="E6" i="40" s="1"/>
  <c r="C3" i="40"/>
  <c r="I4" i="40" s="1"/>
  <c r="B26" i="38"/>
  <c r="B25" i="38"/>
  <c r="B24" i="38"/>
  <c r="B23" i="38"/>
  <c r="B22" i="38"/>
  <c r="B21" i="38"/>
  <c r="B20" i="38"/>
  <c r="B19" i="38"/>
  <c r="B18" i="38"/>
  <c r="B17" i="38"/>
  <c r="B16" i="38"/>
  <c r="B15" i="38"/>
  <c r="B14" i="38"/>
  <c r="B13" i="38"/>
  <c r="B12" i="38"/>
  <c r="B11" i="38"/>
  <c r="B10" i="38"/>
  <c r="B9" i="38"/>
  <c r="B8" i="38"/>
  <c r="B7" i="38"/>
  <c r="B6" i="38"/>
  <c r="C17" i="38"/>
  <c r="J4" i="37"/>
  <c r="K12" i="37" s="1"/>
  <c r="H4" i="37"/>
  <c r="I8" i="37" s="1"/>
  <c r="F4" i="37"/>
  <c r="G14" i="37" s="1"/>
  <c r="D4" i="37"/>
  <c r="E15" i="37" s="1"/>
  <c r="B4" i="37"/>
  <c r="C15" i="37" s="1"/>
  <c r="D22" i="36"/>
  <c r="C21" i="36"/>
  <c r="E22" i="36" s="1"/>
  <c r="C19" i="36"/>
  <c r="F20" i="36" s="1"/>
  <c r="C17" i="36"/>
  <c r="F18" i="36" s="1"/>
  <c r="C15" i="36"/>
  <c r="C13" i="36"/>
  <c r="F14" i="36" s="1"/>
  <c r="C11" i="36"/>
  <c r="E10" i="36"/>
  <c r="C9" i="36"/>
  <c r="F10" i="36" s="1"/>
  <c r="C7" i="36"/>
  <c r="F8" i="36" s="1"/>
  <c r="C5" i="36"/>
  <c r="F6" i="36" s="1"/>
  <c r="C3" i="36"/>
  <c r="D4" i="36" s="1"/>
  <c r="B15" i="35"/>
  <c r="B14" i="35"/>
  <c r="B13" i="35"/>
  <c r="B11" i="35"/>
  <c r="B10" i="35"/>
  <c r="B9" i="35"/>
  <c r="B8" i="35"/>
  <c r="B7" i="35"/>
  <c r="B6" i="35"/>
  <c r="B15" i="34"/>
  <c r="B14" i="34"/>
  <c r="B13" i="34"/>
  <c r="B12" i="34"/>
  <c r="B11" i="34"/>
  <c r="B10" i="34"/>
  <c r="B9" i="34"/>
  <c r="B8" i="34"/>
  <c r="B7" i="34"/>
  <c r="B6" i="34"/>
  <c r="H14" i="33"/>
  <c r="E14" i="33"/>
  <c r="B14" i="33"/>
  <c r="H13" i="33"/>
  <c r="E13" i="33"/>
  <c r="B13" i="33"/>
  <c r="H12" i="33"/>
  <c r="E12" i="33"/>
  <c r="B12" i="33"/>
  <c r="H11" i="33"/>
  <c r="E11" i="33"/>
  <c r="B11" i="33"/>
  <c r="H10" i="33"/>
  <c r="E10" i="33"/>
  <c r="B10" i="33"/>
  <c r="H9" i="33"/>
  <c r="E9" i="33"/>
  <c r="B9" i="33"/>
  <c r="H8" i="33"/>
  <c r="E8" i="33"/>
  <c r="B8" i="33"/>
  <c r="H7" i="33"/>
  <c r="E7" i="33"/>
  <c r="B7" i="33"/>
  <c r="H6" i="33"/>
  <c r="E6" i="33"/>
  <c r="B6" i="33"/>
  <c r="H5" i="33"/>
  <c r="E5" i="33"/>
  <c r="B5" i="33"/>
  <c r="C23" i="32"/>
  <c r="E24" i="32" s="1"/>
  <c r="C21" i="32"/>
  <c r="D22" i="32" s="1"/>
  <c r="C19" i="32"/>
  <c r="E20" i="32" s="1"/>
  <c r="C17" i="32"/>
  <c r="E18" i="32" s="1"/>
  <c r="D16" i="32"/>
  <c r="C15" i="32"/>
  <c r="E16" i="32" s="1"/>
  <c r="E14" i="32"/>
  <c r="C13" i="32"/>
  <c r="C11" i="32"/>
  <c r="E12" i="32" s="1"/>
  <c r="C9" i="32"/>
  <c r="E10" i="32" s="1"/>
  <c r="C7" i="32"/>
  <c r="D6" i="32"/>
  <c r="C5" i="32"/>
  <c r="E6" i="32" s="1"/>
  <c r="C22" i="31"/>
  <c r="H18" i="30"/>
  <c r="B18" i="30"/>
  <c r="H17" i="30"/>
  <c r="B17" i="30"/>
  <c r="H16" i="30"/>
  <c r="B16" i="30"/>
  <c r="H15" i="30"/>
  <c r="B15" i="30"/>
  <c r="H14" i="30"/>
  <c r="B14" i="30"/>
  <c r="H13" i="30"/>
  <c r="B13" i="30"/>
  <c r="H12" i="30"/>
  <c r="B12" i="30"/>
  <c r="H11" i="30"/>
  <c r="B11" i="30"/>
  <c r="H10" i="30"/>
  <c r="B10" i="30"/>
  <c r="H9" i="30"/>
  <c r="B9" i="30"/>
  <c r="C33" i="29"/>
  <c r="P33" i="29" s="1"/>
  <c r="C32" i="29"/>
  <c r="N32" i="29" s="1"/>
  <c r="C31" i="29"/>
  <c r="N31" i="29" s="1"/>
  <c r="C30" i="29"/>
  <c r="J30" i="29" s="1"/>
  <c r="C29" i="29"/>
  <c r="C28" i="29"/>
  <c r="F28" i="29" s="1"/>
  <c r="C27" i="29"/>
  <c r="P27" i="29" s="1"/>
  <c r="C26" i="29"/>
  <c r="C25" i="29"/>
  <c r="F25" i="29" s="1"/>
  <c r="C24" i="29"/>
  <c r="C23" i="29"/>
  <c r="P23" i="29" s="1"/>
  <c r="M22" i="29"/>
  <c r="K22" i="29"/>
  <c r="I22" i="29"/>
  <c r="G22" i="29"/>
  <c r="E22" i="29"/>
  <c r="C21" i="29"/>
  <c r="N21" i="29" s="1"/>
  <c r="C20" i="29"/>
  <c r="H20" i="29" s="1"/>
  <c r="M19" i="29"/>
  <c r="K19" i="29"/>
  <c r="I19" i="29"/>
  <c r="G19" i="29"/>
  <c r="E19" i="29"/>
  <c r="C18" i="29"/>
  <c r="C17" i="29"/>
  <c r="P17" i="29" s="1"/>
  <c r="M16" i="29"/>
  <c r="K16" i="29"/>
  <c r="I16" i="29"/>
  <c r="G16" i="29"/>
  <c r="E16" i="29"/>
  <c r="C15" i="29"/>
  <c r="J15" i="29" s="1"/>
  <c r="J14" i="29"/>
  <c r="C14" i="29"/>
  <c r="N14" i="29" s="1"/>
  <c r="M13" i="29"/>
  <c r="K13" i="29"/>
  <c r="I13" i="29"/>
  <c r="G13" i="29"/>
  <c r="E13" i="29"/>
  <c r="C12" i="29"/>
  <c r="C11" i="29"/>
  <c r="N11" i="29" s="1"/>
  <c r="M10" i="29"/>
  <c r="K10" i="29"/>
  <c r="I10" i="29"/>
  <c r="G10" i="29"/>
  <c r="E10" i="29"/>
  <c r="C9" i="29"/>
  <c r="C8" i="29"/>
  <c r="J8" i="29" s="1"/>
  <c r="M7" i="29"/>
  <c r="K7" i="29"/>
  <c r="I7" i="29"/>
  <c r="G7" i="29"/>
  <c r="E7" i="29"/>
  <c r="L6" i="29"/>
  <c r="C6" i="29"/>
  <c r="P6" i="29" s="1"/>
  <c r="C5" i="29"/>
  <c r="P5" i="29" s="1"/>
  <c r="M4" i="29"/>
  <c r="K4" i="29"/>
  <c r="I4" i="29"/>
  <c r="G4" i="29"/>
  <c r="E4" i="29"/>
  <c r="C33" i="28"/>
  <c r="P33" i="28" s="1"/>
  <c r="C32" i="28"/>
  <c r="C31" i="28"/>
  <c r="P31" i="28" s="1"/>
  <c r="N30" i="28"/>
  <c r="C30" i="28"/>
  <c r="H30" i="28" s="1"/>
  <c r="C29" i="28"/>
  <c r="P29" i="28" s="1"/>
  <c r="R28" i="28"/>
  <c r="C28" i="28"/>
  <c r="P28" i="28" s="1"/>
  <c r="V27" i="28"/>
  <c r="C27" i="28"/>
  <c r="N27" i="28" s="1"/>
  <c r="C26" i="28"/>
  <c r="C25" i="28"/>
  <c r="N25" i="28" s="1"/>
  <c r="F24" i="28"/>
  <c r="C24" i="28"/>
  <c r="V24" i="28" s="1"/>
  <c r="C23" i="28"/>
  <c r="C22" i="28"/>
  <c r="N22" i="28" s="1"/>
  <c r="C21" i="28"/>
  <c r="C20" i="28"/>
  <c r="C19" i="28"/>
  <c r="N19" i="28" s="1"/>
  <c r="T18" i="28"/>
  <c r="P18" i="28"/>
  <c r="C18" i="28"/>
  <c r="L18" i="28" s="1"/>
  <c r="C17" i="28"/>
  <c r="N16" i="28"/>
  <c r="C16" i="28"/>
  <c r="T16" i="28" s="1"/>
  <c r="C15" i="28"/>
  <c r="C14" i="28"/>
  <c r="P14" i="28" s="1"/>
  <c r="C13" i="28"/>
  <c r="P13" i="28" s="1"/>
  <c r="C12" i="28"/>
  <c r="N12" i="28" s="1"/>
  <c r="C11" i="28"/>
  <c r="N11" i="28" s="1"/>
  <c r="T10" i="28"/>
  <c r="C10" i="28"/>
  <c r="N10" i="28" s="1"/>
  <c r="C9" i="28"/>
  <c r="V9" i="28" s="1"/>
  <c r="C8" i="28"/>
  <c r="C7" i="28"/>
  <c r="N7" i="28" s="1"/>
  <c r="T6" i="28"/>
  <c r="C6" i="28"/>
  <c r="N6" i="28" s="1"/>
  <c r="C5" i="28"/>
  <c r="V5" i="28" s="1"/>
  <c r="C4" i="28"/>
  <c r="V4" i="28" s="1"/>
  <c r="K16" i="26"/>
  <c r="F16" i="26"/>
  <c r="B16" i="26"/>
  <c r="G15" i="26"/>
  <c r="F15" i="26"/>
  <c r="B15" i="26"/>
  <c r="F14" i="26"/>
  <c r="K14" i="26" s="1"/>
  <c r="B14" i="26"/>
  <c r="L14" i="26" s="1"/>
  <c r="F13" i="26"/>
  <c r="B13" i="26"/>
  <c r="L13" i="26" s="1"/>
  <c r="F12" i="26"/>
  <c r="I12" i="26" s="1"/>
  <c r="B12" i="26"/>
  <c r="I11" i="26"/>
  <c r="F11" i="26"/>
  <c r="K11" i="26" s="1"/>
  <c r="B11" i="26"/>
  <c r="L11" i="26" s="1"/>
  <c r="F10" i="26"/>
  <c r="B10" i="26"/>
  <c r="L10" i="26" s="1"/>
  <c r="F9" i="26"/>
  <c r="B9" i="26"/>
  <c r="F8" i="26"/>
  <c r="B8" i="26"/>
  <c r="L8" i="26" s="1"/>
  <c r="F7" i="26"/>
  <c r="G11" i="26" s="1"/>
  <c r="B7" i="26"/>
  <c r="C11" i="26" s="1"/>
  <c r="C21" i="25"/>
  <c r="H22" i="25" s="1"/>
  <c r="C19" i="25"/>
  <c r="G20" i="25" s="1"/>
  <c r="C17" i="25"/>
  <c r="C15" i="25"/>
  <c r="I16" i="25" s="1"/>
  <c r="D14" i="25"/>
  <c r="C13" i="25"/>
  <c r="H14" i="25" s="1"/>
  <c r="C11" i="25"/>
  <c r="J12" i="25" s="1"/>
  <c r="C9" i="25"/>
  <c r="J10" i="25" s="1"/>
  <c r="C7" i="25"/>
  <c r="C5" i="25"/>
  <c r="I6" i="25" s="1"/>
  <c r="C3" i="25"/>
  <c r="I4" i="25" s="1"/>
  <c r="F7" i="24"/>
  <c r="E7" i="24"/>
  <c r="D7" i="24"/>
  <c r="C7" i="24"/>
  <c r="B7" i="24"/>
  <c r="H20" i="23"/>
  <c r="G4" i="23"/>
  <c r="H26" i="23" s="1"/>
  <c r="F4" i="22"/>
  <c r="D18" i="20"/>
  <c r="F18" i="20" s="1"/>
  <c r="G30" i="19"/>
  <c r="E30" i="19"/>
  <c r="D30" i="19"/>
  <c r="J29" i="19"/>
  <c r="K30" i="19" s="1"/>
  <c r="H30" i="19"/>
  <c r="G14" i="18"/>
  <c r="C14" i="18"/>
  <c r="G13" i="18"/>
  <c r="C13" i="18"/>
  <c r="G12" i="18"/>
  <c r="C12" i="18"/>
  <c r="G11" i="18"/>
  <c r="C11" i="18"/>
  <c r="G10" i="18"/>
  <c r="C10" i="18"/>
  <c r="G9" i="18"/>
  <c r="C9" i="18"/>
  <c r="G8" i="18"/>
  <c r="C8" i="18"/>
  <c r="G7" i="18"/>
  <c r="C7" i="18"/>
  <c r="G6" i="18"/>
  <c r="C6" i="18"/>
  <c r="G5" i="18"/>
  <c r="C5" i="18"/>
  <c r="C14" i="17"/>
  <c r="B14" i="17"/>
  <c r="I19" i="15"/>
  <c r="C5" i="15"/>
  <c r="J4" i="15"/>
  <c r="K16" i="15" s="1"/>
  <c r="H4" i="15"/>
  <c r="I29" i="15" s="1"/>
  <c r="F4" i="15"/>
  <c r="G30" i="15" s="1"/>
  <c r="D4" i="15"/>
  <c r="E33" i="15" s="1"/>
  <c r="B4" i="15"/>
  <c r="C32" i="15" s="1"/>
  <c r="D12" i="14"/>
  <c r="D11" i="14"/>
  <c r="D10" i="14"/>
  <c r="D9" i="14"/>
  <c r="D8" i="14"/>
  <c r="D7" i="14"/>
  <c r="D6" i="14"/>
  <c r="D5" i="14"/>
  <c r="D4" i="14"/>
  <c r="D3" i="14"/>
  <c r="J14" i="11"/>
  <c r="G14" i="11"/>
  <c r="D14" i="11"/>
  <c r="J13" i="11"/>
  <c r="G13" i="11"/>
  <c r="B13" i="11"/>
  <c r="D13" i="11" s="1"/>
  <c r="J12" i="11"/>
  <c r="G12" i="11"/>
  <c r="B12" i="11"/>
  <c r="D12" i="11" s="1"/>
  <c r="J11" i="11"/>
  <c r="G11" i="11"/>
  <c r="B11" i="11"/>
  <c r="D11" i="11" s="1"/>
  <c r="J10" i="11"/>
  <c r="G10" i="11"/>
  <c r="B10" i="11"/>
  <c r="D10" i="11" s="1"/>
  <c r="J9" i="11"/>
  <c r="G9" i="11"/>
  <c r="D9" i="11"/>
  <c r="B9" i="11"/>
  <c r="J8" i="11"/>
  <c r="G8" i="11"/>
  <c r="B8" i="11"/>
  <c r="D8" i="11" s="1"/>
  <c r="J7" i="11"/>
  <c r="G7" i="11"/>
  <c r="B7" i="11"/>
  <c r="D7" i="11" s="1"/>
  <c r="J6" i="11"/>
  <c r="G6" i="11"/>
  <c r="B6" i="11"/>
  <c r="D6" i="11" s="1"/>
  <c r="J5" i="11"/>
  <c r="G5" i="11"/>
  <c r="B5" i="11"/>
  <c r="D5" i="11" s="1"/>
  <c r="J14" i="8"/>
  <c r="G14" i="8"/>
  <c r="D14" i="8"/>
  <c r="J13" i="8"/>
  <c r="G13" i="8"/>
  <c r="B13" i="8"/>
  <c r="D13" i="8" s="1"/>
  <c r="J12" i="8"/>
  <c r="G12" i="8"/>
  <c r="B12" i="8"/>
  <c r="D12" i="8" s="1"/>
  <c r="J11" i="8"/>
  <c r="G11" i="8"/>
  <c r="B11" i="8"/>
  <c r="D11" i="8" s="1"/>
  <c r="J10" i="8"/>
  <c r="G10" i="8"/>
  <c r="B10" i="8"/>
  <c r="D10" i="8" s="1"/>
  <c r="J9" i="8"/>
  <c r="G9" i="8"/>
  <c r="B9" i="8"/>
  <c r="D9" i="8" s="1"/>
  <c r="J8" i="8"/>
  <c r="G8" i="8"/>
  <c r="B8" i="8"/>
  <c r="D8" i="8" s="1"/>
  <c r="J7" i="8"/>
  <c r="G7" i="8"/>
  <c r="B7" i="8"/>
  <c r="D7" i="8" s="1"/>
  <c r="J6" i="8"/>
  <c r="G6" i="8"/>
  <c r="B6" i="8"/>
  <c r="D6" i="8" s="1"/>
  <c r="J5" i="8"/>
  <c r="G5" i="8"/>
  <c r="B5" i="8"/>
  <c r="D5" i="8" s="1"/>
  <c r="K23" i="6"/>
  <c r="J4" i="6"/>
  <c r="K21" i="6" s="1"/>
  <c r="I4" i="6"/>
  <c r="H4" i="6"/>
  <c r="K25" i="5"/>
  <c r="J4" i="5"/>
  <c r="K22" i="5" s="1"/>
  <c r="M13" i="4"/>
  <c r="L13" i="4"/>
  <c r="K13" i="4"/>
  <c r="I13" i="4"/>
  <c r="M12" i="4"/>
  <c r="L12" i="4"/>
  <c r="K12" i="4"/>
  <c r="I12" i="4"/>
  <c r="M11" i="4"/>
  <c r="L11" i="4"/>
  <c r="I11" i="4"/>
  <c r="P24" i="3"/>
  <c r="M24" i="3"/>
  <c r="J24" i="3"/>
  <c r="G24" i="3"/>
  <c r="D24" i="3"/>
  <c r="P23" i="3"/>
  <c r="M23" i="3"/>
  <c r="J23" i="3"/>
  <c r="G23" i="3"/>
  <c r="D23" i="3"/>
  <c r="P22" i="3"/>
  <c r="M22" i="3"/>
  <c r="J22" i="3"/>
  <c r="G22" i="3"/>
  <c r="D22" i="3"/>
  <c r="P21" i="3"/>
  <c r="M21" i="3"/>
  <c r="J21" i="3"/>
  <c r="G21" i="3"/>
  <c r="D21" i="3"/>
  <c r="P20" i="3"/>
  <c r="M20" i="3"/>
  <c r="J20" i="3"/>
  <c r="G20" i="3"/>
  <c r="D20" i="3"/>
  <c r="P19" i="3"/>
  <c r="M19" i="3"/>
  <c r="J19" i="3"/>
  <c r="G19" i="3"/>
  <c r="D19" i="3"/>
  <c r="P18" i="3"/>
  <c r="M18" i="3"/>
  <c r="J18" i="3"/>
  <c r="G18" i="3"/>
  <c r="D18" i="3"/>
  <c r="P17" i="3"/>
  <c r="M17" i="3"/>
  <c r="J17" i="3"/>
  <c r="G17" i="3"/>
  <c r="D17" i="3"/>
  <c r="P16" i="3"/>
  <c r="M16" i="3"/>
  <c r="J16" i="3"/>
  <c r="G16" i="3"/>
  <c r="D16" i="3"/>
  <c r="P15" i="3"/>
  <c r="M15" i="3"/>
  <c r="J15" i="3"/>
  <c r="G15" i="3"/>
  <c r="D15" i="3"/>
  <c r="P14" i="3"/>
  <c r="M14" i="3"/>
  <c r="J14" i="3"/>
  <c r="G14" i="3"/>
  <c r="D14" i="3"/>
  <c r="P13" i="3"/>
  <c r="M13" i="3"/>
  <c r="J13" i="3"/>
  <c r="G13" i="3"/>
  <c r="D13" i="3"/>
  <c r="P12" i="3"/>
  <c r="M12" i="3"/>
  <c r="J12" i="3"/>
  <c r="G12" i="3"/>
  <c r="D12" i="3"/>
  <c r="P11" i="3"/>
  <c r="M11" i="3"/>
  <c r="J11" i="3"/>
  <c r="G11" i="3"/>
  <c r="D11" i="3"/>
  <c r="P10" i="3"/>
  <c r="M10" i="3"/>
  <c r="J10" i="3"/>
  <c r="G10" i="3"/>
  <c r="D10" i="3"/>
  <c r="P9" i="3"/>
  <c r="M9" i="3"/>
  <c r="J9" i="3"/>
  <c r="G9" i="3"/>
  <c r="D9" i="3"/>
  <c r="P8" i="3"/>
  <c r="M8" i="3"/>
  <c r="J8" i="3"/>
  <c r="G8" i="3"/>
  <c r="D8" i="3"/>
  <c r="P7" i="3"/>
  <c r="M7" i="3"/>
  <c r="J7" i="3"/>
  <c r="G7" i="3"/>
  <c r="D7" i="3"/>
  <c r="P6" i="3"/>
  <c r="M6" i="3"/>
  <c r="J6" i="3"/>
  <c r="G6" i="3"/>
  <c r="D6" i="3"/>
  <c r="O5" i="3"/>
  <c r="N5" i="3"/>
  <c r="M5" i="3"/>
  <c r="J5" i="3"/>
  <c r="G5" i="3"/>
  <c r="D5" i="3"/>
  <c r="K13" i="2"/>
  <c r="H13" i="2"/>
  <c r="E13" i="2"/>
  <c r="K12" i="2"/>
  <c r="H12" i="2"/>
  <c r="E12" i="2"/>
  <c r="K11" i="2"/>
  <c r="H11" i="2"/>
  <c r="E11" i="2"/>
  <c r="K10" i="2"/>
  <c r="H10" i="2"/>
  <c r="E10" i="2"/>
  <c r="K9" i="2"/>
  <c r="H9" i="2"/>
  <c r="E9" i="2"/>
  <c r="K8" i="2"/>
  <c r="H8" i="2"/>
  <c r="E8" i="2"/>
  <c r="K7" i="2"/>
  <c r="H7" i="2"/>
  <c r="E7" i="2"/>
  <c r="K6" i="2"/>
  <c r="H6" i="2"/>
  <c r="E6" i="2"/>
  <c r="K5" i="2"/>
  <c r="H5" i="2"/>
  <c r="E5" i="2"/>
  <c r="K4" i="2"/>
  <c r="H4" i="2"/>
  <c r="E4" i="2"/>
  <c r="J8" i="1"/>
  <c r="K4" i="1"/>
  <c r="L9" i="1" s="1"/>
  <c r="I4" i="1"/>
  <c r="J6" i="1" s="1"/>
  <c r="H4" i="1"/>
  <c r="G4" i="1"/>
  <c r="F4" i="1"/>
  <c r="E4" i="1"/>
  <c r="D4" i="1"/>
  <c r="C4" i="1"/>
  <c r="L5" i="1" l="1"/>
  <c r="K18" i="5"/>
  <c r="K13" i="6"/>
  <c r="I31" i="15"/>
  <c r="I14" i="25"/>
  <c r="I20" i="25"/>
  <c r="K12" i="26"/>
  <c r="R6" i="28"/>
  <c r="R7" i="28"/>
  <c r="R10" i="28"/>
  <c r="R11" i="28"/>
  <c r="T12" i="28"/>
  <c r="F16" i="28"/>
  <c r="R18" i="28"/>
  <c r="R19" i="28"/>
  <c r="R25" i="28"/>
  <c r="L30" i="28"/>
  <c r="F6" i="29"/>
  <c r="H25" i="29"/>
  <c r="H28" i="29"/>
  <c r="L31" i="29"/>
  <c r="N33" i="29"/>
  <c r="C10" i="42"/>
  <c r="E19" i="44"/>
  <c r="B10" i="52"/>
  <c r="L8" i="1"/>
  <c r="K25" i="6"/>
  <c r="E5" i="15"/>
  <c r="I20" i="15"/>
  <c r="D4" i="25"/>
  <c r="G22" i="25"/>
  <c r="R5" i="28"/>
  <c r="H12" i="28"/>
  <c r="X13" i="28"/>
  <c r="L24" i="28"/>
  <c r="X28" i="28"/>
  <c r="F8" i="29"/>
  <c r="P14" i="29"/>
  <c r="J21" i="29"/>
  <c r="P32" i="29"/>
  <c r="E22" i="32"/>
  <c r="D6" i="36"/>
  <c r="F22" i="36"/>
  <c r="C22" i="36" s="1"/>
  <c r="E5" i="37"/>
  <c r="E8" i="40"/>
  <c r="H16" i="40"/>
  <c r="G22" i="40"/>
  <c r="F13" i="52"/>
  <c r="D13" i="52" s="1"/>
  <c r="L10" i="1"/>
  <c r="K8" i="5"/>
  <c r="I8" i="15"/>
  <c r="E25" i="15"/>
  <c r="F4" i="25"/>
  <c r="H7" i="28"/>
  <c r="H11" i="28"/>
  <c r="J12" i="28"/>
  <c r="H19" i="28"/>
  <c r="P24" i="28"/>
  <c r="L27" i="28"/>
  <c r="H8" i="29"/>
  <c r="P21" i="29"/>
  <c r="L27" i="29"/>
  <c r="D10" i="32"/>
  <c r="G12" i="37"/>
  <c r="F8" i="40"/>
  <c r="I10" i="43"/>
  <c r="D9" i="44"/>
  <c r="E13" i="44"/>
  <c r="G7" i="50"/>
  <c r="K13" i="5"/>
  <c r="I13" i="15"/>
  <c r="I25" i="15"/>
  <c r="F14" i="25"/>
  <c r="D20" i="25"/>
  <c r="L7" i="28"/>
  <c r="L11" i="28"/>
  <c r="L12" i="28"/>
  <c r="H18" i="28"/>
  <c r="L19" i="28"/>
  <c r="P22" i="28"/>
  <c r="R24" i="28"/>
  <c r="T27" i="28"/>
  <c r="V29" i="28"/>
  <c r="L8" i="29"/>
  <c r="F17" i="29"/>
  <c r="F31" i="29"/>
  <c r="J33" i="29"/>
  <c r="E18" i="36"/>
  <c r="I14" i="37"/>
  <c r="I14" i="40"/>
  <c r="F18" i="40"/>
  <c r="D7" i="44"/>
  <c r="K14" i="5"/>
  <c r="K11" i="6"/>
  <c r="I14" i="15"/>
  <c r="G14" i="25"/>
  <c r="H20" i="25"/>
  <c r="L6" i="28"/>
  <c r="P7" i="28"/>
  <c r="L10" i="28"/>
  <c r="P11" i="28"/>
  <c r="P19" i="28"/>
  <c r="C16" i="29"/>
  <c r="F16" i="29" s="1"/>
  <c r="J17" i="29"/>
  <c r="J31" i="29"/>
  <c r="L33" i="29"/>
  <c r="F6" i="40"/>
  <c r="G10" i="40"/>
  <c r="H18" i="40"/>
  <c r="V23" i="28"/>
  <c r="N23" i="28"/>
  <c r="J23" i="28"/>
  <c r="F23" i="28"/>
  <c r="C15" i="26"/>
  <c r="L15" i="26"/>
  <c r="N9" i="28"/>
  <c r="P9" i="28"/>
  <c r="H9" i="28"/>
  <c r="X9" i="28"/>
  <c r="L9" i="28"/>
  <c r="F9" i="28"/>
  <c r="J9" i="28"/>
  <c r="T9" i="28"/>
  <c r="P32" i="28"/>
  <c r="J32" i="28"/>
  <c r="G28" i="15"/>
  <c r="G24" i="15"/>
  <c r="N5" i="28"/>
  <c r="P5" i="28"/>
  <c r="L5" i="28"/>
  <c r="H5" i="28"/>
  <c r="X5" i="28"/>
  <c r="J5" i="28"/>
  <c r="F5" i="28"/>
  <c r="T5" i="28"/>
  <c r="R9" i="28"/>
  <c r="P17" i="28"/>
  <c r="F17" i="28"/>
  <c r="T17" i="28"/>
  <c r="H17" i="28"/>
  <c r="N32" i="28"/>
  <c r="N26" i="29"/>
  <c r="P26" i="29"/>
  <c r="N26" i="28"/>
  <c r="R26" i="28"/>
  <c r="T26" i="28"/>
  <c r="K30" i="15"/>
  <c r="K8" i="15"/>
  <c r="K25" i="15"/>
  <c r="K31" i="15"/>
  <c r="K13" i="15"/>
  <c r="K28" i="15"/>
  <c r="K15" i="15"/>
  <c r="K33" i="15"/>
  <c r="K27" i="15"/>
  <c r="K20" i="15"/>
  <c r="K14" i="15"/>
  <c r="K7" i="15"/>
  <c r="K32" i="15"/>
  <c r="K19" i="15"/>
  <c r="K10" i="15"/>
  <c r="H18" i="25"/>
  <c r="G18" i="25"/>
  <c r="J18" i="25"/>
  <c r="F18" i="25"/>
  <c r="I18" i="25"/>
  <c r="D18" i="25"/>
  <c r="E18" i="25"/>
  <c r="P20" i="28"/>
  <c r="V20" i="28"/>
  <c r="J20" i="28"/>
  <c r="T20" i="28"/>
  <c r="N20" i="28"/>
  <c r="L20" i="28"/>
  <c r="F20" i="28"/>
  <c r="K22" i="15"/>
  <c r="K13" i="26"/>
  <c r="G13" i="26"/>
  <c r="N8" i="28"/>
  <c r="T8" i="28"/>
  <c r="J8" i="28"/>
  <c r="R8" i="28"/>
  <c r="L8" i="28"/>
  <c r="P8" i="28"/>
  <c r="X8" i="28"/>
  <c r="F8" i="28"/>
  <c r="L15" i="28"/>
  <c r="P15" i="28"/>
  <c r="N15" i="28"/>
  <c r="H20" i="28"/>
  <c r="G7" i="22"/>
  <c r="G11" i="22"/>
  <c r="G6" i="22"/>
  <c r="G5" i="22"/>
  <c r="G10" i="22"/>
  <c r="K8" i="26"/>
  <c r="I8" i="26"/>
  <c r="N4" i="28"/>
  <c r="T4" i="28"/>
  <c r="L4" i="28"/>
  <c r="J4" i="28"/>
  <c r="R4" i="28"/>
  <c r="P4" i="28"/>
  <c r="X4" i="28"/>
  <c r="F4" i="28"/>
  <c r="H8" i="28"/>
  <c r="T21" i="28"/>
  <c r="P21" i="28"/>
  <c r="H21" i="28"/>
  <c r="F18" i="29"/>
  <c r="H18" i="29"/>
  <c r="N18" i="29"/>
  <c r="P24" i="29"/>
  <c r="J24" i="29"/>
  <c r="L24" i="29"/>
  <c r="F24" i="29"/>
  <c r="C18" i="36"/>
  <c r="K9" i="15"/>
  <c r="C9" i="26"/>
  <c r="H4" i="28"/>
  <c r="V8" i="28"/>
  <c r="N21" i="28"/>
  <c r="E23" i="31"/>
  <c r="D23" i="31"/>
  <c r="L7" i="1"/>
  <c r="K12" i="5"/>
  <c r="K12" i="6"/>
  <c r="K24" i="6"/>
  <c r="E19" i="15"/>
  <c r="E31" i="15"/>
  <c r="E4" i="25"/>
  <c r="E14" i="25"/>
  <c r="C14" i="25" s="1"/>
  <c r="J22" i="25"/>
  <c r="P6" i="28"/>
  <c r="J7" i="28"/>
  <c r="P10" i="28"/>
  <c r="J11" i="28"/>
  <c r="P16" i="28"/>
  <c r="J18" i="28"/>
  <c r="J19" i="28"/>
  <c r="R22" i="28"/>
  <c r="H24" i="28"/>
  <c r="T25" i="28"/>
  <c r="P27" i="28"/>
  <c r="V28" i="28"/>
  <c r="J6" i="29"/>
  <c r="L14" i="29"/>
  <c r="L17" i="29"/>
  <c r="L21" i="29"/>
  <c r="N25" i="29"/>
  <c r="H31" i="29"/>
  <c r="D10" i="36"/>
  <c r="D18" i="36"/>
  <c r="K8" i="37"/>
  <c r="G18" i="40"/>
  <c r="D22" i="40"/>
  <c r="F5" i="43"/>
  <c r="C9" i="44"/>
  <c r="C11" i="44"/>
  <c r="B6" i="52"/>
  <c r="F7" i="52"/>
  <c r="D7" i="52" s="1"/>
  <c r="B12" i="52"/>
  <c r="P8" i="52"/>
  <c r="L8" i="52" s="1"/>
  <c r="F10" i="52"/>
  <c r="H22" i="40"/>
  <c r="E15" i="44"/>
  <c r="P17" i="44"/>
  <c r="J17" i="44"/>
  <c r="C23" i="44"/>
  <c r="F6" i="52"/>
  <c r="D6" i="52" s="1"/>
  <c r="B8" i="52"/>
  <c r="B9" i="52"/>
  <c r="H10" i="52"/>
  <c r="F12" i="52"/>
  <c r="D4" i="40"/>
  <c r="C15" i="44"/>
  <c r="K26" i="6"/>
  <c r="C12" i="26"/>
  <c r="F15" i="29"/>
  <c r="D24" i="32"/>
  <c r="J11" i="1"/>
  <c r="K19" i="5"/>
  <c r="K6" i="6"/>
  <c r="K18" i="6"/>
  <c r="H7" i="18"/>
  <c r="H11" i="18"/>
  <c r="J14" i="25"/>
  <c r="D22" i="25"/>
  <c r="K7" i="26"/>
  <c r="C10" i="26"/>
  <c r="C14" i="26"/>
  <c r="F6" i="28"/>
  <c r="X6" i="28"/>
  <c r="T7" i="28"/>
  <c r="D7" i="28" s="1"/>
  <c r="F10" i="28"/>
  <c r="X10" i="28"/>
  <c r="T11" i="28"/>
  <c r="V18" i="28"/>
  <c r="T19" i="28"/>
  <c r="T24" i="28"/>
  <c r="F28" i="28"/>
  <c r="J29" i="28"/>
  <c r="J31" i="28"/>
  <c r="J33" i="28"/>
  <c r="P8" i="29"/>
  <c r="H15" i="29"/>
  <c r="F32" i="29"/>
  <c r="D12" i="32"/>
  <c r="D18" i="32"/>
  <c r="D8" i="36"/>
  <c r="E20" i="36"/>
  <c r="I8" i="40"/>
  <c r="D14" i="40"/>
  <c r="E20" i="40"/>
  <c r="C5" i="44"/>
  <c r="D21" i="44"/>
  <c r="F9" i="52"/>
  <c r="D9" i="52" s="1"/>
  <c r="P10" i="52"/>
  <c r="L10" i="52" s="1"/>
  <c r="P12" i="52"/>
  <c r="C7" i="29"/>
  <c r="L7" i="29" s="1"/>
  <c r="K17" i="6"/>
  <c r="F29" i="28"/>
  <c r="D20" i="36"/>
  <c r="D20" i="40"/>
  <c r="C20" i="40" s="1"/>
  <c r="L11" i="1"/>
  <c r="K6" i="5"/>
  <c r="K20" i="5"/>
  <c r="K7" i="6"/>
  <c r="K19" i="6"/>
  <c r="C22" i="15"/>
  <c r="E22" i="25"/>
  <c r="G12" i="26"/>
  <c r="H6" i="28"/>
  <c r="D6" i="28" s="1"/>
  <c r="V7" i="28"/>
  <c r="H10" i="28"/>
  <c r="V11" i="28"/>
  <c r="J13" i="28"/>
  <c r="V19" i="28"/>
  <c r="J22" i="28"/>
  <c r="H27" i="28"/>
  <c r="J28" i="28"/>
  <c r="L29" i="28"/>
  <c r="N31" i="28"/>
  <c r="N33" i="28"/>
  <c r="F14" i="29"/>
  <c r="L15" i="29"/>
  <c r="F21" i="29"/>
  <c r="D21" i="29" s="1"/>
  <c r="F27" i="29"/>
  <c r="L30" i="29"/>
  <c r="H32" i="29"/>
  <c r="E8" i="36"/>
  <c r="E14" i="40"/>
  <c r="F20" i="40"/>
  <c r="E9" i="44"/>
  <c r="G5" i="50"/>
  <c r="P6" i="52"/>
  <c r="L6" i="52" s="1"/>
  <c r="F8" i="52"/>
  <c r="D8" i="52" s="1"/>
  <c r="B13" i="52"/>
  <c r="K14" i="6"/>
  <c r="G9" i="26"/>
  <c r="K5" i="6"/>
  <c r="I7" i="26"/>
  <c r="C16" i="26"/>
  <c r="V6" i="28"/>
  <c r="V10" i="28"/>
  <c r="J5" i="1"/>
  <c r="K7" i="5"/>
  <c r="K24" i="5"/>
  <c r="K8" i="6"/>
  <c r="K20" i="6"/>
  <c r="E16" i="15"/>
  <c r="E22" i="15"/>
  <c r="E30" i="15"/>
  <c r="H30" i="23"/>
  <c r="H32" i="23"/>
  <c r="J16" i="25"/>
  <c r="F22" i="25"/>
  <c r="C8" i="26"/>
  <c r="G14" i="26"/>
  <c r="L16" i="26"/>
  <c r="J6" i="28"/>
  <c r="F7" i="28"/>
  <c r="X7" i="28"/>
  <c r="J10" i="28"/>
  <c r="F11" i="28"/>
  <c r="L13" i="28"/>
  <c r="H16" i="28"/>
  <c r="F18" i="28"/>
  <c r="F19" i="28"/>
  <c r="X19" i="28"/>
  <c r="J27" i="28"/>
  <c r="L28" i="28"/>
  <c r="R29" i="28"/>
  <c r="H14" i="29"/>
  <c r="P15" i="29"/>
  <c r="C19" i="29"/>
  <c r="P19" i="29" s="1"/>
  <c r="H21" i="29"/>
  <c r="J27" i="29"/>
  <c r="F14" i="40"/>
  <c r="I20" i="40"/>
  <c r="C15" i="42"/>
  <c r="O5" i="43"/>
  <c r="D11" i="44"/>
  <c r="C13" i="44"/>
  <c r="C21" i="44"/>
  <c r="E7" i="50"/>
  <c r="E4" i="50" s="1"/>
  <c r="B7" i="52"/>
  <c r="M7" i="54"/>
  <c r="P7" i="54"/>
  <c r="P13" i="54"/>
  <c r="P15" i="54"/>
  <c r="O7" i="54"/>
  <c r="O13" i="54"/>
  <c r="O15" i="54"/>
  <c r="L9" i="54"/>
  <c r="L15" i="54"/>
  <c r="M11" i="54"/>
  <c r="M15" i="54"/>
  <c r="M17" i="54"/>
  <c r="I29" i="54"/>
  <c r="I27" i="54"/>
  <c r="J7" i="54"/>
  <c r="J27" i="54"/>
  <c r="J29" i="54"/>
  <c r="I9" i="54"/>
  <c r="O11" i="54"/>
  <c r="M9" i="54"/>
  <c r="J19" i="54"/>
  <c r="L21" i="54"/>
  <c r="F31" i="54"/>
  <c r="P9" i="54"/>
  <c r="M19" i="54"/>
  <c r="C7" i="54"/>
  <c r="C17" i="54"/>
  <c r="C11" i="54"/>
  <c r="F7" i="54"/>
  <c r="F9" i="54"/>
  <c r="J17" i="54"/>
  <c r="G11" i="54"/>
  <c r="O31" i="54"/>
  <c r="C6" i="50"/>
  <c r="G4" i="50"/>
  <c r="H27" i="49"/>
  <c r="H23" i="49"/>
  <c r="H28" i="49"/>
  <c r="H30" i="49"/>
  <c r="F26" i="49"/>
  <c r="F24" i="49"/>
  <c r="H31" i="49"/>
  <c r="F22" i="49"/>
  <c r="H29" i="49"/>
  <c r="H25" i="49"/>
  <c r="G17" i="44"/>
  <c r="I5" i="43"/>
  <c r="C10" i="43"/>
  <c r="L10" i="43"/>
  <c r="C5" i="43"/>
  <c r="C11" i="42"/>
  <c r="C16" i="42"/>
  <c r="C17" i="42"/>
  <c r="E6" i="37"/>
  <c r="K9" i="37"/>
  <c r="I12" i="37"/>
  <c r="K14" i="37"/>
  <c r="I6" i="37"/>
  <c r="E10" i="37"/>
  <c r="E13" i="37"/>
  <c r="E7" i="37"/>
  <c r="K10" i="37"/>
  <c r="I13" i="37"/>
  <c r="I15" i="37"/>
  <c r="K7" i="37"/>
  <c r="E11" i="37"/>
  <c r="K13" i="37"/>
  <c r="K15" i="37"/>
  <c r="E12" i="37"/>
  <c r="H10" i="23"/>
  <c r="H17" i="23"/>
  <c r="H27" i="23"/>
  <c r="H9" i="23"/>
  <c r="J30" i="19"/>
  <c r="L30" i="19"/>
  <c r="M30" i="19"/>
  <c r="N30" i="19"/>
  <c r="H9" i="18"/>
  <c r="H12" i="18"/>
  <c r="H10" i="18"/>
  <c r="H5" i="18"/>
  <c r="H13" i="18"/>
  <c r="H6" i="18"/>
  <c r="H14" i="18"/>
  <c r="H8" i="18"/>
  <c r="C11" i="15"/>
  <c r="E6" i="15"/>
  <c r="E11" i="15"/>
  <c r="C17" i="15"/>
  <c r="E28" i="15"/>
  <c r="G6" i="15"/>
  <c r="E12" i="15"/>
  <c r="E17" i="15"/>
  <c r="C23" i="15"/>
  <c r="E7" i="15"/>
  <c r="C10" i="15"/>
  <c r="G12" i="15"/>
  <c r="E18" i="15"/>
  <c r="E23" i="15"/>
  <c r="I26" i="15"/>
  <c r="C29" i="15"/>
  <c r="I7" i="15"/>
  <c r="E10" i="15"/>
  <c r="E13" i="15"/>
  <c r="C16" i="15"/>
  <c r="G18" i="15"/>
  <c r="K21" i="15"/>
  <c r="E24" i="15"/>
  <c r="K26" i="15"/>
  <c r="E29" i="15"/>
  <c r="I32" i="15"/>
  <c r="C28" i="15"/>
  <c r="R21" i="7"/>
  <c r="S21" i="7"/>
  <c r="Q21" i="7"/>
  <c r="S6" i="7"/>
  <c r="Q6" i="7"/>
  <c r="R6" i="7"/>
  <c r="K11" i="4"/>
  <c r="J19" i="29"/>
  <c r="I8" i="25"/>
  <c r="J8" i="25"/>
  <c r="D8" i="25"/>
  <c r="F8" i="25"/>
  <c r="E8" i="25"/>
  <c r="H8" i="25"/>
  <c r="G8" i="25"/>
  <c r="P5" i="3"/>
  <c r="J9" i="1"/>
  <c r="K9" i="5"/>
  <c r="K21" i="5"/>
  <c r="C15" i="15"/>
  <c r="G17" i="15"/>
  <c r="C21" i="15"/>
  <c r="G23" i="15"/>
  <c r="I24" i="15"/>
  <c r="G29" i="15"/>
  <c r="I30" i="15"/>
  <c r="C33" i="15"/>
  <c r="J7" i="1"/>
  <c r="J10" i="1"/>
  <c r="K5" i="5"/>
  <c r="K11" i="5"/>
  <c r="K17" i="5"/>
  <c r="K23" i="5"/>
  <c r="K10" i="6"/>
  <c r="K16" i="6"/>
  <c r="K22" i="6"/>
  <c r="K5" i="15"/>
  <c r="C7" i="15"/>
  <c r="E8" i="15"/>
  <c r="G9" i="15"/>
  <c r="I10" i="15"/>
  <c r="K11" i="15"/>
  <c r="C13" i="15"/>
  <c r="E14" i="15"/>
  <c r="G15" i="15"/>
  <c r="I16" i="15"/>
  <c r="K17" i="15"/>
  <c r="C19" i="15"/>
  <c r="E20" i="15"/>
  <c r="G21" i="15"/>
  <c r="I22" i="15"/>
  <c r="K23" i="15"/>
  <c r="C25" i="15"/>
  <c r="E26" i="15"/>
  <c r="G27" i="15"/>
  <c r="I28" i="15"/>
  <c r="K29" i="15"/>
  <c r="C31" i="15"/>
  <c r="E32" i="15"/>
  <c r="G33" i="15"/>
  <c r="I30" i="19"/>
  <c r="G8" i="22"/>
  <c r="G4" i="22" s="1"/>
  <c r="H6" i="23"/>
  <c r="H15" i="23"/>
  <c r="H23" i="23"/>
  <c r="H31" i="23"/>
  <c r="H4" i="25"/>
  <c r="H6" i="25"/>
  <c r="H10" i="25"/>
  <c r="H12" i="25"/>
  <c r="G16" i="25"/>
  <c r="L7" i="26"/>
  <c r="C13" i="26"/>
  <c r="L12" i="26"/>
  <c r="G16" i="26"/>
  <c r="I16" i="26"/>
  <c r="P12" i="28"/>
  <c r="R12" i="28"/>
  <c r="F12" i="28"/>
  <c r="V12" i="28"/>
  <c r="L14" i="28"/>
  <c r="F15" i="28"/>
  <c r="R21" i="28"/>
  <c r="F21" i="28"/>
  <c r="V21" i="28"/>
  <c r="J21" i="28"/>
  <c r="L21" i="28"/>
  <c r="T22" i="28"/>
  <c r="H22" i="28"/>
  <c r="X22" i="28"/>
  <c r="L22" i="28"/>
  <c r="V22" i="28"/>
  <c r="F22" i="28"/>
  <c r="C4" i="29"/>
  <c r="C10" i="29"/>
  <c r="N10" i="29" s="1"/>
  <c r="C13" i="29"/>
  <c r="J16" i="29"/>
  <c r="L19" i="29"/>
  <c r="C22" i="29"/>
  <c r="L22" i="29" s="1"/>
  <c r="H26" i="29"/>
  <c r="F26" i="29"/>
  <c r="L26" i="29"/>
  <c r="J26" i="29"/>
  <c r="C6" i="36"/>
  <c r="G10" i="37"/>
  <c r="G15" i="37"/>
  <c r="G9" i="37"/>
  <c r="G7" i="37"/>
  <c r="G5" i="37"/>
  <c r="G8" i="37"/>
  <c r="G6" i="37"/>
  <c r="G11" i="37"/>
  <c r="G13" i="37"/>
  <c r="C21" i="38"/>
  <c r="C26" i="38"/>
  <c r="C6" i="15"/>
  <c r="G8" i="15"/>
  <c r="I9" i="15"/>
  <c r="C12" i="15"/>
  <c r="G14" i="15"/>
  <c r="I15" i="15"/>
  <c r="C18" i="15"/>
  <c r="G20" i="15"/>
  <c r="I21" i="15"/>
  <c r="C24" i="15"/>
  <c r="G26" i="15"/>
  <c r="I27" i="15"/>
  <c r="C30" i="15"/>
  <c r="G32" i="15"/>
  <c r="I33" i="15"/>
  <c r="G9" i="22"/>
  <c r="H7" i="23"/>
  <c r="H16" i="23"/>
  <c r="H24" i="23"/>
  <c r="J4" i="25"/>
  <c r="H16" i="25"/>
  <c r="C22" i="25"/>
  <c r="G8" i="26"/>
  <c r="L9" i="26"/>
  <c r="I15" i="26"/>
  <c r="K15" i="26"/>
  <c r="R13" i="28"/>
  <c r="F13" i="28"/>
  <c r="T13" i="28"/>
  <c r="H13" i="28"/>
  <c r="V13" i="28"/>
  <c r="N14" i="28"/>
  <c r="V17" i="28"/>
  <c r="J17" i="28"/>
  <c r="L17" i="28"/>
  <c r="R17" i="28"/>
  <c r="X25" i="28"/>
  <c r="L25" i="28"/>
  <c r="V25" i="28"/>
  <c r="J25" i="28"/>
  <c r="P25" i="28"/>
  <c r="F25" i="28"/>
  <c r="H25" i="28"/>
  <c r="H5" i="29"/>
  <c r="F5" i="29"/>
  <c r="L5" i="29"/>
  <c r="J5" i="29"/>
  <c r="N5" i="29"/>
  <c r="L11" i="29"/>
  <c r="J11" i="29"/>
  <c r="P11" i="29"/>
  <c r="F11" i="29"/>
  <c r="H11" i="29"/>
  <c r="H23" i="29"/>
  <c r="F23" i="29"/>
  <c r="L23" i="29"/>
  <c r="J23" i="29"/>
  <c r="N23" i="29"/>
  <c r="N28" i="29"/>
  <c r="P28" i="29"/>
  <c r="L28" i="29"/>
  <c r="J28" i="29"/>
  <c r="G7" i="15"/>
  <c r="G13" i="15"/>
  <c r="G19" i="15"/>
  <c r="G25" i="15"/>
  <c r="G31" i="15"/>
  <c r="F6" i="25"/>
  <c r="G6" i="25"/>
  <c r="J6" i="25"/>
  <c r="F10" i="25"/>
  <c r="G10" i="25"/>
  <c r="D12" i="25"/>
  <c r="E12" i="25"/>
  <c r="D9" i="28"/>
  <c r="N16" i="29"/>
  <c r="L16" i="29"/>
  <c r="F20" i="29"/>
  <c r="P20" i="29"/>
  <c r="J20" i="29"/>
  <c r="E16" i="36"/>
  <c r="F16" i="36"/>
  <c r="D16" i="36"/>
  <c r="C12" i="38"/>
  <c r="E16" i="25"/>
  <c r="F16" i="25"/>
  <c r="R14" i="28"/>
  <c r="F14" i="28"/>
  <c r="T14" i="28"/>
  <c r="H14" i="28"/>
  <c r="V14" i="28"/>
  <c r="F9" i="29"/>
  <c r="P9" i="29"/>
  <c r="J9" i="29"/>
  <c r="L9" i="29"/>
  <c r="N9" i="29"/>
  <c r="H12" i="29"/>
  <c r="F12" i="29"/>
  <c r="L12" i="29"/>
  <c r="N12" i="29"/>
  <c r="P12" i="29"/>
  <c r="J13" i="29"/>
  <c r="H19" i="29"/>
  <c r="C11" i="38"/>
  <c r="C14" i="38"/>
  <c r="C23" i="38"/>
  <c r="C9" i="38"/>
  <c r="C20" i="38"/>
  <c r="C24" i="38"/>
  <c r="C15" i="38"/>
  <c r="C6" i="38"/>
  <c r="C13" i="38"/>
  <c r="C18" i="38"/>
  <c r="K7" i="54"/>
  <c r="K11" i="54"/>
  <c r="K15" i="5"/>
  <c r="I6" i="15"/>
  <c r="G11" i="15"/>
  <c r="I18" i="15"/>
  <c r="H12" i="23"/>
  <c r="H21" i="23"/>
  <c r="H29" i="23"/>
  <c r="D6" i="25"/>
  <c r="D10" i="25"/>
  <c r="F12" i="25"/>
  <c r="G10" i="26"/>
  <c r="I10" i="26"/>
  <c r="I13" i="26"/>
  <c r="I14" i="26"/>
  <c r="T15" i="28"/>
  <c r="H15" i="28"/>
  <c r="V15" i="28"/>
  <c r="J15" i="28"/>
  <c r="R15" i="28"/>
  <c r="H9" i="29"/>
  <c r="P16" i="29"/>
  <c r="L20" i="29"/>
  <c r="J29" i="29"/>
  <c r="L29" i="29"/>
  <c r="P29" i="29"/>
  <c r="N29" i="29"/>
  <c r="F29" i="29"/>
  <c r="H29" i="29"/>
  <c r="F8" i="32"/>
  <c r="G8" i="32"/>
  <c r="D8" i="32"/>
  <c r="D12" i="36"/>
  <c r="C12" i="36" s="1"/>
  <c r="F12" i="36"/>
  <c r="E12" i="36"/>
  <c r="C8" i="38"/>
  <c r="G5" i="15"/>
  <c r="C9" i="15"/>
  <c r="I12" i="15"/>
  <c r="C27" i="15"/>
  <c r="L6" i="1"/>
  <c r="K10" i="5"/>
  <c r="K16" i="5"/>
  <c r="K9" i="6"/>
  <c r="K15" i="6"/>
  <c r="I5" i="15"/>
  <c r="K6" i="15"/>
  <c r="C8" i="15"/>
  <c r="E9" i="15"/>
  <c r="G10" i="15"/>
  <c r="I11" i="15"/>
  <c r="K12" i="15"/>
  <c r="C14" i="15"/>
  <c r="E15" i="15"/>
  <c r="G16" i="15"/>
  <c r="I17" i="15"/>
  <c r="K18" i="15"/>
  <c r="C20" i="15"/>
  <c r="E21" i="15"/>
  <c r="G22" i="15"/>
  <c r="I23" i="15"/>
  <c r="K24" i="15"/>
  <c r="C26" i="15"/>
  <c r="E27" i="15"/>
  <c r="H14" i="23"/>
  <c r="H22" i="23"/>
  <c r="G4" i="25"/>
  <c r="E6" i="25"/>
  <c r="E10" i="25"/>
  <c r="G12" i="25"/>
  <c r="D16" i="25"/>
  <c r="E20" i="25"/>
  <c r="F20" i="25"/>
  <c r="J20" i="25"/>
  <c r="I9" i="26"/>
  <c r="K9" i="26"/>
  <c r="K10" i="26"/>
  <c r="N13" i="28"/>
  <c r="J14" i="28"/>
  <c r="V16" i="28"/>
  <c r="J16" i="28"/>
  <c r="X16" i="28"/>
  <c r="L16" i="28"/>
  <c r="R16" i="28"/>
  <c r="N17" i="28"/>
  <c r="L26" i="28"/>
  <c r="V26" i="28"/>
  <c r="J26" i="28"/>
  <c r="P26" i="28"/>
  <c r="F26" i="28"/>
  <c r="H26" i="28"/>
  <c r="R30" i="28"/>
  <c r="F30" i="28"/>
  <c r="P30" i="28"/>
  <c r="V30" i="28"/>
  <c r="J30" i="28"/>
  <c r="T30" i="28"/>
  <c r="J12" i="29"/>
  <c r="H16" i="29"/>
  <c r="N20" i="29"/>
  <c r="F30" i="29"/>
  <c r="H30" i="29"/>
  <c r="P30" i="29"/>
  <c r="N30" i="29"/>
  <c r="E8" i="32"/>
  <c r="F20" i="32"/>
  <c r="G20" i="32"/>
  <c r="D20" i="32"/>
  <c r="N18" i="28"/>
  <c r="D18" i="28" s="1"/>
  <c r="T23" i="28"/>
  <c r="H23" i="28"/>
  <c r="L23" i="28"/>
  <c r="R23" i="28"/>
  <c r="T31" i="28"/>
  <c r="H31" i="28"/>
  <c r="R31" i="28"/>
  <c r="F31" i="28"/>
  <c r="X31" i="28"/>
  <c r="L31" i="28"/>
  <c r="T32" i="28"/>
  <c r="H32" i="28"/>
  <c r="R32" i="28"/>
  <c r="F32" i="28"/>
  <c r="X32" i="28"/>
  <c r="L32" i="28"/>
  <c r="T33" i="28"/>
  <c r="H33" i="28"/>
  <c r="R33" i="28"/>
  <c r="F33" i="28"/>
  <c r="L33" i="28"/>
  <c r="L4" i="29"/>
  <c r="L18" i="29"/>
  <c r="J18" i="29"/>
  <c r="P18" i="29"/>
  <c r="L25" i="29"/>
  <c r="J25" i="29"/>
  <c r="P25" i="29"/>
  <c r="C10" i="38"/>
  <c r="Z17" i="44"/>
  <c r="T17" i="44"/>
  <c r="W17" i="44"/>
  <c r="N17" i="44"/>
  <c r="Q17" i="44"/>
  <c r="H17" i="44"/>
  <c r="C16" i="44"/>
  <c r="C13" i="42"/>
  <c r="R20" i="28"/>
  <c r="P23" i="28"/>
  <c r="V31" i="28"/>
  <c r="V32" i="28"/>
  <c r="V33" i="28"/>
  <c r="L13" i="29"/>
  <c r="N19" i="29"/>
  <c r="F14" i="32"/>
  <c r="G14" i="32"/>
  <c r="D14" i="32"/>
  <c r="C14" i="37"/>
  <c r="C8" i="37"/>
  <c r="C13" i="37"/>
  <c r="C7" i="37"/>
  <c r="C6" i="37"/>
  <c r="C11" i="37"/>
  <c r="C9" i="37"/>
  <c r="C12" i="37"/>
  <c r="C10" i="37"/>
  <c r="C5" i="37"/>
  <c r="C19" i="38"/>
  <c r="E10" i="40"/>
  <c r="F10" i="40"/>
  <c r="I12" i="40"/>
  <c r="D12" i="40"/>
  <c r="D5" i="44"/>
  <c r="D23" i="44"/>
  <c r="E23" i="44"/>
  <c r="N24" i="28"/>
  <c r="F27" i="28"/>
  <c r="R27" i="28"/>
  <c r="H28" i="28"/>
  <c r="T28" i="28"/>
  <c r="H29" i="28"/>
  <c r="T29" i="28"/>
  <c r="H6" i="29"/>
  <c r="N8" i="29"/>
  <c r="D8" i="29" s="1"/>
  <c r="N15" i="29"/>
  <c r="H17" i="29"/>
  <c r="H24" i="29"/>
  <c r="D24" i="29" s="1"/>
  <c r="H27" i="29"/>
  <c r="F23" i="31"/>
  <c r="G23" i="31"/>
  <c r="F10" i="32"/>
  <c r="G10" i="32"/>
  <c r="F16" i="32"/>
  <c r="G16" i="32"/>
  <c r="F22" i="32"/>
  <c r="C22" i="32" s="1"/>
  <c r="G22" i="32"/>
  <c r="C16" i="38"/>
  <c r="E4" i="40"/>
  <c r="F4" i="40"/>
  <c r="I6" i="40"/>
  <c r="D6" i="40"/>
  <c r="E12" i="40"/>
  <c r="E5" i="44"/>
  <c r="Y17" i="44"/>
  <c r="S17" i="44"/>
  <c r="M17" i="44"/>
  <c r="V17" i="44"/>
  <c r="P11" i="52"/>
  <c r="N11" i="52"/>
  <c r="N28" i="28"/>
  <c r="N29" i="28"/>
  <c r="N6" i="29"/>
  <c r="N17" i="29"/>
  <c r="N24" i="29"/>
  <c r="N27" i="29"/>
  <c r="E4" i="36"/>
  <c r="F4" i="36"/>
  <c r="E6" i="36"/>
  <c r="C7" i="38"/>
  <c r="C25" i="38"/>
  <c r="G4" i="40"/>
  <c r="G6" i="40"/>
  <c r="H10" i="40"/>
  <c r="H12" i="40"/>
  <c r="E22" i="40"/>
  <c r="C22" i="40" s="1"/>
  <c r="F22" i="40"/>
  <c r="F10" i="43"/>
  <c r="O10" i="43"/>
  <c r="B11" i="52"/>
  <c r="D12" i="52"/>
  <c r="J24" i="28"/>
  <c r="J32" i="29"/>
  <c r="L32" i="29"/>
  <c r="F33" i="29"/>
  <c r="H33" i="29"/>
  <c r="F6" i="32"/>
  <c r="G6" i="32"/>
  <c r="F12" i="32"/>
  <c r="G12" i="32"/>
  <c r="F18" i="32"/>
  <c r="G18" i="32"/>
  <c r="C18" i="32" s="1"/>
  <c r="F24" i="32"/>
  <c r="G24" i="32"/>
  <c r="C10" i="36"/>
  <c r="D14" i="36"/>
  <c r="E14" i="36"/>
  <c r="I11" i="37"/>
  <c r="I5" i="37"/>
  <c r="I10" i="37"/>
  <c r="I7" i="37"/>
  <c r="I9" i="37"/>
  <c r="C22" i="38"/>
  <c r="H4" i="40"/>
  <c r="H6" i="40"/>
  <c r="I10" i="40"/>
  <c r="E16" i="40"/>
  <c r="F16" i="40"/>
  <c r="I18" i="40"/>
  <c r="D18" i="40"/>
  <c r="C14" i="42"/>
  <c r="E7" i="44"/>
  <c r="L12" i="52"/>
  <c r="B14" i="52"/>
  <c r="H14" i="52"/>
  <c r="D14" i="52" s="1"/>
  <c r="N15" i="52"/>
  <c r="P15" i="52"/>
  <c r="P31" i="29"/>
  <c r="D31" i="29" s="1"/>
  <c r="K5" i="37"/>
  <c r="E8" i="37"/>
  <c r="K11" i="37"/>
  <c r="E14" i="37"/>
  <c r="H8" i="40"/>
  <c r="H14" i="40"/>
  <c r="C14" i="40" s="1"/>
  <c r="H20" i="40"/>
  <c r="P9" i="52"/>
  <c r="N9" i="52"/>
  <c r="B4" i="63"/>
  <c r="H15" i="52"/>
  <c r="F15" i="52"/>
  <c r="D15" i="52" s="1"/>
  <c r="B15" i="52"/>
  <c r="K6" i="37"/>
  <c r="E9" i="37"/>
  <c r="K7" i="50"/>
  <c r="K5" i="50"/>
  <c r="P7" i="52"/>
  <c r="N7" i="52"/>
  <c r="G31" i="54"/>
  <c r="G19" i="54"/>
  <c r="G9" i="54"/>
  <c r="M21" i="54"/>
  <c r="C7" i="50"/>
  <c r="O9" i="54"/>
  <c r="L17" i="54"/>
  <c r="L19" i="54"/>
  <c r="I11" i="54"/>
  <c r="P11" i="54"/>
  <c r="D7" i="54"/>
  <c r="L7" i="54"/>
  <c r="L31" i="54"/>
  <c r="I7" i="50"/>
  <c r="I4" i="50" s="1"/>
  <c r="C9" i="54"/>
  <c r="J9" i="54"/>
  <c r="D17" i="54"/>
  <c r="D11" i="54"/>
  <c r="L11" i="54"/>
  <c r="I7" i="54"/>
  <c r="P31" i="54"/>
  <c r="D9" i="54"/>
  <c r="I17" i="54"/>
  <c r="I19" i="54"/>
  <c r="C20" i="36" l="1"/>
  <c r="G5" i="54"/>
  <c r="K4" i="50"/>
  <c r="C8" i="40"/>
  <c r="C8" i="32"/>
  <c r="K4" i="6"/>
  <c r="C8" i="36"/>
  <c r="D8" i="28"/>
  <c r="C10" i="40"/>
  <c r="D11" i="28"/>
  <c r="C4" i="36"/>
  <c r="D17" i="29"/>
  <c r="C20" i="32"/>
  <c r="C20" i="25"/>
  <c r="D5" i="29"/>
  <c r="J5" i="54"/>
  <c r="D27" i="29"/>
  <c r="D4" i="28"/>
  <c r="D5" i="28"/>
  <c r="D15" i="29"/>
  <c r="D20" i="28"/>
  <c r="C18" i="25"/>
  <c r="D19" i="28"/>
  <c r="D10" i="28"/>
  <c r="D5" i="54"/>
  <c r="C18" i="40"/>
  <c r="D28" i="28"/>
  <c r="L4" i="1"/>
  <c r="D28" i="29"/>
  <c r="M5" i="54"/>
  <c r="C24" i="32"/>
  <c r="D18" i="29"/>
  <c r="P7" i="29"/>
  <c r="F22" i="29"/>
  <c r="D10" i="52"/>
  <c r="E4" i="37"/>
  <c r="D6" i="29"/>
  <c r="D25" i="29"/>
  <c r="J4" i="1"/>
  <c r="O5" i="54"/>
  <c r="C12" i="32"/>
  <c r="F7" i="29"/>
  <c r="F17" i="44"/>
  <c r="I17" i="44"/>
  <c r="C10" i="32"/>
  <c r="C4" i="40"/>
  <c r="D29" i="28"/>
  <c r="J7" i="29"/>
  <c r="D26" i="28"/>
  <c r="C4" i="25"/>
  <c r="N7" i="29"/>
  <c r="D17" i="28"/>
  <c r="C5" i="38"/>
  <c r="D24" i="28"/>
  <c r="D16" i="28"/>
  <c r="F5" i="54"/>
  <c r="C23" i="31"/>
  <c r="I5" i="54"/>
  <c r="L5" i="54"/>
  <c r="L9" i="52"/>
  <c r="C6" i="32"/>
  <c r="D23" i="28"/>
  <c r="F19" i="29"/>
  <c r="H7" i="29"/>
  <c r="K5" i="54"/>
  <c r="C5" i="54"/>
  <c r="P5" i="54"/>
  <c r="D14" i="29"/>
  <c r="C4" i="50"/>
  <c r="D17" i="44"/>
  <c r="C4" i="37"/>
  <c r="I4" i="37"/>
  <c r="C4" i="15"/>
  <c r="E4" i="15"/>
  <c r="D29" i="29"/>
  <c r="D23" i="29"/>
  <c r="P10" i="29"/>
  <c r="J10" i="29"/>
  <c r="L10" i="29"/>
  <c r="F10" i="29"/>
  <c r="D30" i="28"/>
  <c r="D14" i="28"/>
  <c r="D21" i="28"/>
  <c r="L7" i="52"/>
  <c r="K4" i="37"/>
  <c r="L11" i="52"/>
  <c r="G4" i="15"/>
  <c r="C10" i="25"/>
  <c r="D20" i="29"/>
  <c r="P22" i="29"/>
  <c r="J22" i="29"/>
  <c r="H22" i="29"/>
  <c r="N22" i="29"/>
  <c r="P13" i="29"/>
  <c r="H13" i="29"/>
  <c r="N13" i="29"/>
  <c r="D22" i="28"/>
  <c r="G4" i="37"/>
  <c r="L15" i="52"/>
  <c r="D33" i="29"/>
  <c r="C6" i="40"/>
  <c r="P4" i="29"/>
  <c r="J4" i="29"/>
  <c r="H4" i="29"/>
  <c r="N4" i="29"/>
  <c r="C14" i="36"/>
  <c r="D27" i="28"/>
  <c r="X17" i="44"/>
  <c r="O17" i="44"/>
  <c r="R17" i="44"/>
  <c r="U17" i="44"/>
  <c r="L17" i="44"/>
  <c r="E17" i="44"/>
  <c r="D30" i="29"/>
  <c r="C16" i="25"/>
  <c r="D12" i="29"/>
  <c r="D9" i="29"/>
  <c r="C16" i="36"/>
  <c r="H10" i="29"/>
  <c r="C12" i="25"/>
  <c r="D25" i="28"/>
  <c r="D26" i="29"/>
  <c r="F4" i="29"/>
  <c r="K4" i="5"/>
  <c r="C8" i="25"/>
  <c r="C6" i="25"/>
  <c r="D13" i="28"/>
  <c r="D12" i="28"/>
  <c r="D16" i="29"/>
  <c r="H4" i="23"/>
  <c r="C16" i="40"/>
  <c r="D32" i="29"/>
  <c r="C16" i="32"/>
  <c r="C12" i="40"/>
  <c r="C14" i="32"/>
  <c r="D19" i="29"/>
  <c r="D33" i="28"/>
  <c r="D32" i="28"/>
  <c r="D31" i="28"/>
  <c r="I4" i="15"/>
  <c r="D11" i="29"/>
  <c r="F13" i="29"/>
  <c r="D15" i="28"/>
  <c r="K4" i="15"/>
  <c r="D13" i="29" l="1"/>
  <c r="D7" i="29"/>
  <c r="D22" i="29"/>
  <c r="C17" i="44"/>
  <c r="D4" i="29"/>
  <c r="D10" i="29"/>
</calcChain>
</file>

<file path=xl/sharedStrings.xml><?xml version="1.0" encoding="utf-8"?>
<sst xmlns="http://schemas.openxmlformats.org/spreadsheetml/2006/main" count="3253" uniqueCount="1420">
  <si>
    <r>
      <t>105</t>
    </r>
    <r>
      <rPr>
        <sz val="12"/>
        <rFont val="新細明體"/>
        <family val="1"/>
        <charset val="136"/>
      </rPr>
      <t>年</t>
    </r>
    <phoneticPr fontId="7" type="noConversion"/>
  </si>
  <si>
    <r>
      <t>106年</t>
    </r>
    <r>
      <rPr>
        <sz val="12"/>
        <rFont val="新細明體"/>
        <family val="1"/>
        <charset val="136"/>
      </rPr>
      <t/>
    </r>
  </si>
  <si>
    <r>
      <t>107年</t>
    </r>
    <r>
      <rPr>
        <sz val="12"/>
        <rFont val="新細明體"/>
        <family val="1"/>
        <charset val="136"/>
      </rPr>
      <t/>
    </r>
  </si>
  <si>
    <r>
      <t>108年</t>
    </r>
    <r>
      <rPr>
        <sz val="12"/>
        <rFont val="新細明體"/>
        <family val="1"/>
        <charset val="136"/>
      </rPr>
      <t/>
    </r>
  </si>
  <si>
    <r>
      <t>109年</t>
    </r>
    <r>
      <rPr>
        <sz val="12"/>
        <rFont val="新細明體"/>
        <family val="1"/>
        <charset val="136"/>
      </rPr>
      <t/>
    </r>
  </si>
  <si>
    <r>
      <rPr>
        <sz val="12"/>
        <rFont val="新細明體"/>
        <family val="1"/>
        <charset val="136"/>
      </rPr>
      <t>件</t>
    </r>
    <phoneticPr fontId="7" type="noConversion"/>
  </si>
  <si>
    <t>%</t>
  </si>
  <si>
    <r>
      <rPr>
        <sz val="12"/>
        <rFont val="新細明體"/>
        <family val="1"/>
        <charset val="136"/>
      </rPr>
      <t>件</t>
    </r>
    <phoneticPr fontId="7" type="noConversion"/>
  </si>
  <si>
    <r>
      <rPr>
        <sz val="12"/>
        <rFont val="新細明體"/>
        <family val="1"/>
        <charset val="136"/>
      </rPr>
      <t>告訴</t>
    </r>
    <phoneticPr fontId="7" type="noConversion"/>
  </si>
  <si>
    <r>
      <rPr>
        <sz val="12"/>
        <rFont val="新細明體"/>
        <family val="1"/>
        <charset val="136"/>
      </rPr>
      <t>告發</t>
    </r>
    <phoneticPr fontId="7" type="noConversion"/>
  </si>
  <si>
    <r>
      <rPr>
        <sz val="12"/>
        <rFont val="新細明體"/>
        <family val="1"/>
        <charset val="136"/>
      </rPr>
      <t>自首</t>
    </r>
    <phoneticPr fontId="7" type="noConversion"/>
  </si>
  <si>
    <r>
      <rPr>
        <sz val="12"/>
        <rFont val="新細明體"/>
        <family val="1"/>
        <charset val="136"/>
      </rPr>
      <t>司法警察機關移送</t>
    </r>
    <phoneticPr fontId="7" type="noConversion"/>
  </si>
  <si>
    <r>
      <rPr>
        <sz val="12"/>
        <rFont val="新細明體"/>
        <family val="1"/>
        <charset val="136"/>
      </rPr>
      <t>他檢察機關移送</t>
    </r>
    <phoneticPr fontId="7" type="noConversion"/>
  </si>
  <si>
    <r>
      <rPr>
        <sz val="12"/>
        <rFont val="新細明體"/>
        <family val="1"/>
        <charset val="136"/>
      </rPr>
      <t>其他來源</t>
    </r>
    <phoneticPr fontId="7" type="noConversion"/>
  </si>
  <si>
    <r>
      <rPr>
        <sz val="12"/>
        <rFont val="新細明體"/>
        <family val="1"/>
        <charset val="136"/>
      </rPr>
      <t>比率</t>
    </r>
    <phoneticPr fontId="7" type="noConversion"/>
  </si>
  <si>
    <r>
      <rPr>
        <sz val="12"/>
        <rFont val="新細明體"/>
        <family val="1"/>
        <charset val="136"/>
      </rPr>
      <t>比率</t>
    </r>
    <phoneticPr fontId="7" type="noConversion"/>
  </si>
  <si>
    <r>
      <t>100</t>
    </r>
    <r>
      <rPr>
        <sz val="12"/>
        <rFont val="新細明體"/>
        <family val="1"/>
        <charset val="136"/>
      </rPr>
      <t>年</t>
    </r>
    <phoneticPr fontId="7" type="noConversion"/>
  </si>
  <si>
    <r>
      <t>101年</t>
    </r>
    <r>
      <rPr>
        <sz val="12"/>
        <rFont val="新細明體"/>
        <family val="1"/>
        <charset val="136"/>
      </rPr>
      <t/>
    </r>
  </si>
  <si>
    <r>
      <t>102年</t>
    </r>
    <r>
      <rPr>
        <sz val="12"/>
        <rFont val="新細明體"/>
        <family val="1"/>
        <charset val="136"/>
      </rPr>
      <t/>
    </r>
  </si>
  <si>
    <r>
      <t>103年</t>
    </r>
    <r>
      <rPr>
        <sz val="12"/>
        <rFont val="新細明體"/>
        <family val="1"/>
        <charset val="136"/>
      </rPr>
      <t/>
    </r>
  </si>
  <si>
    <r>
      <t>104年</t>
    </r>
    <r>
      <rPr>
        <sz val="12"/>
        <rFont val="新細明體"/>
        <family val="1"/>
        <charset val="136"/>
      </rPr>
      <t/>
    </r>
  </si>
  <si>
    <r>
      <t>105年</t>
    </r>
    <r>
      <rPr>
        <sz val="12"/>
        <rFont val="新細明體"/>
        <family val="1"/>
        <charset val="136"/>
      </rPr>
      <t/>
    </r>
  </si>
  <si>
    <r>
      <rPr>
        <sz val="11"/>
        <rFont val="新細明體"/>
        <family val="1"/>
        <charset val="136"/>
      </rPr>
      <t>單位：件、</t>
    </r>
    <r>
      <rPr>
        <sz val="11"/>
        <rFont val="Times New Roman"/>
        <family val="1"/>
      </rPr>
      <t>%</t>
    </r>
    <phoneticPr fontId="7" type="noConversion"/>
  </si>
  <si>
    <r>
      <rPr>
        <sz val="12"/>
        <rFont val="新細明體"/>
        <family val="1"/>
        <charset val="136"/>
      </rPr>
      <t>總計</t>
    </r>
    <phoneticPr fontId="7" type="noConversion"/>
  </si>
  <si>
    <r>
      <rPr>
        <sz val="12"/>
        <rFont val="新細明體"/>
        <family val="1"/>
        <charset val="136"/>
      </rPr>
      <t>詐欺罪</t>
    </r>
  </si>
  <si>
    <r>
      <rPr>
        <sz val="12"/>
        <rFont val="新細明體"/>
        <family val="1"/>
        <charset val="136"/>
      </rPr>
      <t>毒品危害防制條例</t>
    </r>
  </si>
  <si>
    <r>
      <rPr>
        <sz val="12"/>
        <rFont val="新細明體"/>
        <family val="1"/>
        <charset val="136"/>
      </rPr>
      <t>傷害罪</t>
    </r>
  </si>
  <si>
    <r>
      <rPr>
        <sz val="12"/>
        <rFont val="新細明體"/>
        <family val="1"/>
        <charset val="136"/>
      </rPr>
      <t>偽證及誣告罪</t>
    </r>
  </si>
  <si>
    <r>
      <rPr>
        <sz val="12"/>
        <rFont val="新細明體"/>
        <family val="1"/>
        <charset val="136"/>
      </rPr>
      <t>偽造文書印文罪</t>
    </r>
  </si>
  <si>
    <r>
      <rPr>
        <sz val="12"/>
        <rFont val="新細明體"/>
        <family val="1"/>
        <charset val="136"/>
      </rPr>
      <t>竊盜罪</t>
    </r>
  </si>
  <si>
    <r>
      <rPr>
        <sz val="12"/>
        <rFont val="新細明體"/>
        <family val="1"/>
        <charset val="136"/>
      </rPr>
      <t>侵占罪</t>
    </r>
  </si>
  <si>
    <r>
      <rPr>
        <sz val="12"/>
        <rFont val="新細明體"/>
        <family val="1"/>
        <charset val="136"/>
      </rPr>
      <t>賭博罪</t>
    </r>
  </si>
  <si>
    <r>
      <rPr>
        <sz val="12"/>
        <rFont val="新細明體"/>
        <family val="1"/>
        <charset val="136"/>
      </rPr>
      <t>公共危險罪</t>
    </r>
  </si>
  <si>
    <r>
      <rPr>
        <sz val="12"/>
        <rFont val="新細明體"/>
        <family val="1"/>
        <charset val="136"/>
      </rPr>
      <t>妨害自由罪</t>
    </r>
  </si>
  <si>
    <r>
      <rPr>
        <sz val="12"/>
        <rFont val="新細明體"/>
        <family val="1"/>
        <charset val="136"/>
      </rPr>
      <t>殺人罪</t>
    </r>
  </si>
  <si>
    <r>
      <rPr>
        <sz val="12"/>
        <rFont val="新細明體"/>
        <family val="1"/>
        <charset val="136"/>
      </rPr>
      <t>妨害名譽及信用罪</t>
    </r>
  </si>
  <si>
    <r>
      <rPr>
        <sz val="12"/>
        <rFont val="新細明體"/>
        <family val="1"/>
        <charset val="136"/>
      </rPr>
      <t>妨害婚姻及家庭罪</t>
    </r>
  </si>
  <si>
    <r>
      <rPr>
        <sz val="12"/>
        <rFont val="新細明體"/>
        <family val="1"/>
        <charset val="136"/>
      </rPr>
      <t>毀棄損壞罪</t>
    </r>
  </si>
  <si>
    <r>
      <rPr>
        <sz val="12"/>
        <rFont val="新細明體"/>
        <family val="1"/>
        <charset val="136"/>
      </rPr>
      <t>稅捐稽徵法</t>
    </r>
  </si>
  <si>
    <r>
      <rPr>
        <sz val="12"/>
        <rFont val="新細明體"/>
        <family val="1"/>
        <charset val="136"/>
      </rPr>
      <t>槍砲彈藥刀械管制條例</t>
    </r>
  </si>
  <si>
    <r>
      <rPr>
        <sz val="12"/>
        <rFont val="新細明體"/>
        <family val="1"/>
        <charset val="136"/>
      </rPr>
      <t>著作權法</t>
    </r>
  </si>
  <si>
    <r>
      <rPr>
        <sz val="12"/>
        <rFont val="新細明體"/>
        <family val="1"/>
        <charset val="136"/>
      </rPr>
      <t>恐嚇及擄人勒贖罪</t>
    </r>
  </si>
  <si>
    <r>
      <rPr>
        <sz val="12"/>
        <rFont val="新細明體"/>
        <family val="1"/>
        <charset val="136"/>
      </rPr>
      <t>其</t>
    </r>
    <r>
      <rPr>
        <sz val="12"/>
        <rFont val="Times New Roman"/>
        <family val="1"/>
      </rPr>
      <t xml:space="preserve">  </t>
    </r>
    <r>
      <rPr>
        <sz val="12"/>
        <rFont val="新細明體"/>
        <family val="1"/>
        <charset val="136"/>
      </rPr>
      <t>他</t>
    </r>
  </si>
  <si>
    <r>
      <t>104</t>
    </r>
    <r>
      <rPr>
        <sz val="12"/>
        <rFont val="新細明體"/>
        <family val="1"/>
        <charset val="136"/>
      </rPr>
      <t>年</t>
    </r>
    <phoneticPr fontId="18" type="noConversion"/>
  </si>
  <si>
    <r>
      <rPr>
        <sz val="12"/>
        <rFont val="新細明體"/>
        <family val="1"/>
        <charset val="136"/>
      </rPr>
      <t>與上年比較增減</t>
    </r>
    <phoneticPr fontId="7" type="noConversion"/>
  </si>
  <si>
    <r>
      <t>105</t>
    </r>
    <r>
      <rPr>
        <sz val="12"/>
        <rFont val="新細明體"/>
        <family val="1"/>
        <charset val="136"/>
      </rPr>
      <t>年</t>
    </r>
    <phoneticPr fontId="18" type="noConversion"/>
  </si>
  <si>
    <r>
      <t>106</t>
    </r>
    <r>
      <rPr>
        <sz val="12"/>
        <rFont val="新細明體"/>
        <family val="1"/>
        <charset val="136"/>
      </rPr>
      <t>年</t>
    </r>
    <phoneticPr fontId="18" type="noConversion"/>
  </si>
  <si>
    <t>%</t>
    <phoneticPr fontId="7" type="noConversion"/>
  </si>
  <si>
    <r>
      <rPr>
        <sz val="12"/>
        <rFont val="新細明體"/>
        <family val="1"/>
        <charset val="136"/>
      </rPr>
      <t>件</t>
    </r>
    <phoneticPr fontId="7" type="noConversion"/>
  </si>
  <si>
    <r>
      <rPr>
        <sz val="12"/>
        <rFont val="新細明體"/>
        <family val="1"/>
        <charset val="136"/>
      </rPr>
      <t>件</t>
    </r>
    <phoneticPr fontId="7" type="noConversion"/>
  </si>
  <si>
    <r>
      <rPr>
        <sz val="12"/>
        <rFont val="新細明體"/>
        <family val="1"/>
        <charset val="136"/>
      </rPr>
      <t>件</t>
    </r>
    <phoneticPr fontId="7" type="noConversion"/>
  </si>
  <si>
    <t>%</t>
    <phoneticPr fontId="7" type="noConversion"/>
  </si>
  <si>
    <r>
      <rPr>
        <sz val="12"/>
        <rFont val="新細明體"/>
        <family val="1"/>
        <charset val="136"/>
      </rPr>
      <t>總計</t>
    </r>
    <phoneticPr fontId="7" type="noConversion"/>
  </si>
  <si>
    <r>
      <rPr>
        <sz val="12"/>
        <rFont val="新細明體"/>
        <family val="1"/>
        <charset val="136"/>
      </rPr>
      <t>普通刑法案件</t>
    </r>
    <phoneticPr fontId="7" type="noConversion"/>
  </si>
  <si>
    <r>
      <rPr>
        <sz val="12"/>
        <rFont val="新細明體"/>
        <family val="1"/>
        <charset val="136"/>
      </rPr>
      <t>特別刑法案件</t>
    </r>
    <phoneticPr fontId="7" type="noConversion"/>
  </si>
  <si>
    <r>
      <t>107</t>
    </r>
    <r>
      <rPr>
        <sz val="12"/>
        <rFont val="新細明體"/>
        <family val="1"/>
        <charset val="136"/>
      </rPr>
      <t>年</t>
    </r>
    <phoneticPr fontId="18" type="noConversion"/>
  </si>
  <si>
    <r>
      <t>108</t>
    </r>
    <r>
      <rPr>
        <sz val="12"/>
        <rFont val="新細明體"/>
        <family val="1"/>
        <charset val="136"/>
      </rPr>
      <t>年</t>
    </r>
    <phoneticPr fontId="18" type="noConversion"/>
  </si>
  <si>
    <r>
      <t>109</t>
    </r>
    <r>
      <rPr>
        <sz val="12"/>
        <rFont val="新細明體"/>
        <family val="1"/>
        <charset val="136"/>
      </rPr>
      <t>年</t>
    </r>
    <phoneticPr fontId="18" type="noConversion"/>
  </si>
  <si>
    <r>
      <rPr>
        <sz val="12"/>
        <rFont val="新細明體"/>
        <family val="1"/>
        <charset val="136"/>
      </rPr>
      <t>普通刑法案件</t>
    </r>
    <phoneticPr fontId="7" type="noConversion"/>
  </si>
  <si>
    <r>
      <rPr>
        <sz val="12"/>
        <rFont val="新細明體"/>
        <family val="1"/>
        <charset val="136"/>
      </rPr>
      <t>特別刑法案件</t>
    </r>
    <phoneticPr fontId="7" type="noConversion"/>
  </si>
  <si>
    <r>
      <t>105</t>
    </r>
    <r>
      <rPr>
        <sz val="12"/>
        <rFont val="新細明體"/>
        <family val="1"/>
        <charset val="136"/>
      </rPr>
      <t>年</t>
    </r>
    <phoneticPr fontId="7" type="noConversion"/>
  </si>
  <si>
    <r>
      <rPr>
        <sz val="12"/>
        <rFont val="新細明體"/>
        <family val="1"/>
        <charset val="136"/>
      </rPr>
      <t>件</t>
    </r>
    <r>
      <rPr>
        <sz val="12"/>
        <rFont val="Times New Roman"/>
        <family val="1"/>
      </rPr>
      <t xml:space="preserve">  </t>
    </r>
    <phoneticPr fontId="7" type="noConversion"/>
  </si>
  <si>
    <r>
      <rPr>
        <sz val="12"/>
        <rFont val="新細明體"/>
        <family val="1"/>
        <charset val="136"/>
      </rPr>
      <t>件</t>
    </r>
    <r>
      <rPr>
        <sz val="12"/>
        <rFont val="Times New Roman"/>
        <family val="1"/>
      </rPr>
      <t xml:space="preserve">  </t>
    </r>
    <phoneticPr fontId="7" type="noConversion"/>
  </si>
  <si>
    <r>
      <rPr>
        <sz val="12"/>
        <rFont val="新細明體"/>
        <family val="1"/>
        <charset val="136"/>
      </rPr>
      <t>件</t>
    </r>
    <r>
      <rPr>
        <sz val="12"/>
        <rFont val="Times New Roman"/>
        <family val="1"/>
      </rPr>
      <t xml:space="preserve">  </t>
    </r>
    <phoneticPr fontId="7" type="noConversion"/>
  </si>
  <si>
    <r>
      <rPr>
        <sz val="12"/>
        <rFont val="新細明體"/>
        <family val="1"/>
        <charset val="136"/>
      </rPr>
      <t>詐欺罪</t>
    </r>
    <phoneticPr fontId="7" type="noConversion"/>
  </si>
  <si>
    <r>
      <rPr>
        <sz val="12"/>
        <rFont val="新細明體"/>
        <family val="1"/>
        <charset val="136"/>
      </rPr>
      <t>公共危險罪</t>
    </r>
    <phoneticPr fontId="7" type="noConversion"/>
  </si>
  <si>
    <r>
      <rPr>
        <sz val="12"/>
        <rFont val="新細明體"/>
        <family val="1"/>
        <charset val="136"/>
      </rPr>
      <t>傷害罪</t>
    </r>
    <phoneticPr fontId="7" type="noConversion"/>
  </si>
  <si>
    <r>
      <rPr>
        <sz val="12"/>
        <rFont val="新細明體"/>
        <family val="1"/>
        <charset val="136"/>
      </rPr>
      <t>竊盜罪</t>
    </r>
    <phoneticPr fontId="7" type="noConversion"/>
  </si>
  <si>
    <r>
      <rPr>
        <sz val="12"/>
        <rFont val="新細明體"/>
        <family val="1"/>
        <charset val="136"/>
      </rPr>
      <t>妨害名譽及信用罪</t>
    </r>
    <phoneticPr fontId="7" type="noConversion"/>
  </si>
  <si>
    <t xml:space="preserve"> </t>
    <phoneticPr fontId="7" type="noConversion"/>
  </si>
  <si>
    <r>
      <rPr>
        <sz val="12"/>
        <rFont val="新細明體"/>
        <family val="1"/>
        <charset val="136"/>
      </rPr>
      <t>妨害自由罪</t>
    </r>
    <phoneticPr fontId="7" type="noConversion"/>
  </si>
  <si>
    <r>
      <rPr>
        <sz val="12"/>
        <rFont val="新細明體"/>
        <family val="1"/>
        <charset val="136"/>
      </rPr>
      <t>侵占罪</t>
    </r>
    <phoneticPr fontId="7" type="noConversion"/>
  </si>
  <si>
    <r>
      <rPr>
        <sz val="12"/>
        <rFont val="新細明體"/>
        <family val="1"/>
        <charset val="136"/>
      </rPr>
      <t>毀棄損壞罪</t>
    </r>
    <phoneticPr fontId="7" type="noConversion"/>
  </si>
  <si>
    <r>
      <rPr>
        <sz val="12"/>
        <rFont val="新細明體"/>
        <family val="1"/>
        <charset val="136"/>
      </rPr>
      <t>偽造文書印文罪</t>
    </r>
    <phoneticPr fontId="7" type="noConversion"/>
  </si>
  <si>
    <r>
      <rPr>
        <sz val="12"/>
        <rFont val="新細明體"/>
        <family val="1"/>
        <charset val="136"/>
      </rPr>
      <t>殺人罪</t>
    </r>
    <phoneticPr fontId="7" type="noConversion"/>
  </si>
  <si>
    <r>
      <rPr>
        <sz val="12"/>
        <rFont val="新細明體"/>
        <family val="1"/>
        <charset val="136"/>
      </rPr>
      <t>妨害性自主罪</t>
    </r>
    <phoneticPr fontId="7" type="noConversion"/>
  </si>
  <si>
    <r>
      <rPr>
        <sz val="12"/>
        <rFont val="新細明體"/>
        <family val="1"/>
        <charset val="136"/>
      </rPr>
      <t>賭博罪</t>
    </r>
    <phoneticPr fontId="7" type="noConversion"/>
  </si>
  <si>
    <r>
      <rPr>
        <sz val="12"/>
        <rFont val="新細明體"/>
        <family val="1"/>
        <charset val="136"/>
      </rPr>
      <t>背信及重利罪</t>
    </r>
    <phoneticPr fontId="7" type="noConversion"/>
  </si>
  <si>
    <r>
      <rPr>
        <sz val="12"/>
        <rFont val="新細明體"/>
        <family val="1"/>
        <charset val="136"/>
      </rPr>
      <t>偽證及誣告罪</t>
    </r>
    <phoneticPr fontId="7" type="noConversion"/>
  </si>
  <si>
    <r>
      <rPr>
        <sz val="12"/>
        <rFont val="新細明體"/>
        <family val="1"/>
        <charset val="136"/>
      </rPr>
      <t>妨害公務罪</t>
    </r>
    <phoneticPr fontId="7" type="noConversion"/>
  </si>
  <si>
    <r>
      <rPr>
        <sz val="12"/>
        <rFont val="新細明體"/>
        <family val="1"/>
        <charset val="136"/>
      </rPr>
      <t>妨害婚姻及家庭罪</t>
    </r>
    <phoneticPr fontId="7" type="noConversion"/>
  </si>
  <si>
    <r>
      <rPr>
        <sz val="12"/>
        <rFont val="新細明體"/>
        <family val="1"/>
        <charset val="136"/>
      </rPr>
      <t>妨害秘密罪</t>
    </r>
    <phoneticPr fontId="7" type="noConversion"/>
  </si>
  <si>
    <r>
      <rPr>
        <sz val="12"/>
        <rFont val="新細明體"/>
        <family val="1"/>
        <charset val="136"/>
      </rPr>
      <t>恐嚇及擄人勒贖罪</t>
    </r>
    <phoneticPr fontId="7" type="noConversion"/>
  </si>
  <si>
    <r>
      <rPr>
        <sz val="12"/>
        <rFont val="新細明體"/>
        <family val="1"/>
        <charset val="136"/>
      </rPr>
      <t>搶奪強盜及海盜罪</t>
    </r>
    <phoneticPr fontId="7" type="noConversion"/>
  </si>
  <si>
    <r>
      <t>105</t>
    </r>
    <r>
      <rPr>
        <sz val="12"/>
        <rFont val="新細明體"/>
        <family val="1"/>
        <charset val="136"/>
      </rPr>
      <t>年</t>
    </r>
    <phoneticPr fontId="18" type="noConversion"/>
  </si>
  <si>
    <r>
      <rPr>
        <sz val="12"/>
        <rFont val="新細明體"/>
        <family val="1"/>
        <charset val="136"/>
      </rPr>
      <t>件</t>
    </r>
  </si>
  <si>
    <r>
      <rPr>
        <sz val="12"/>
        <color theme="1"/>
        <rFont val="新細明體"/>
        <family val="1"/>
        <charset val="136"/>
      </rPr>
      <t>總</t>
    </r>
    <r>
      <rPr>
        <sz val="12"/>
        <color theme="1"/>
        <rFont val="Times New Roman"/>
        <family val="1"/>
      </rPr>
      <t xml:space="preserve">             </t>
    </r>
    <r>
      <rPr>
        <sz val="12"/>
        <color theme="1"/>
        <rFont val="新細明體"/>
        <family val="1"/>
        <charset val="136"/>
      </rPr>
      <t>計</t>
    </r>
  </si>
  <si>
    <r>
      <rPr>
        <sz val="12"/>
        <color theme="1"/>
        <rFont val="新細明體"/>
        <family val="1"/>
        <charset val="136"/>
      </rPr>
      <t>毒品危害防制條例</t>
    </r>
    <phoneticPr fontId="7" type="noConversion"/>
  </si>
  <si>
    <r>
      <rPr>
        <sz val="12"/>
        <color theme="1"/>
        <rFont val="新細明體"/>
        <family val="1"/>
        <charset val="136"/>
      </rPr>
      <t>家庭暴力防治法</t>
    </r>
    <phoneticPr fontId="7" type="noConversion"/>
  </si>
  <si>
    <r>
      <rPr>
        <sz val="12"/>
        <color theme="1"/>
        <rFont val="新細明體"/>
        <family val="1"/>
        <charset val="136"/>
      </rPr>
      <t>著作權法</t>
    </r>
    <phoneticPr fontId="7" type="noConversion"/>
  </si>
  <si>
    <r>
      <rPr>
        <sz val="12"/>
        <color theme="1"/>
        <rFont val="新細明體"/>
        <family val="1"/>
        <charset val="136"/>
      </rPr>
      <t>商標法</t>
    </r>
    <phoneticPr fontId="7" type="noConversion"/>
  </si>
  <si>
    <r>
      <rPr>
        <sz val="12"/>
        <color theme="1"/>
        <rFont val="新細明體"/>
        <family val="1"/>
        <charset val="136"/>
      </rPr>
      <t>洗錢防制法</t>
    </r>
    <phoneticPr fontId="7" type="noConversion"/>
  </si>
  <si>
    <r>
      <rPr>
        <sz val="12"/>
        <color theme="1"/>
        <rFont val="新細明體"/>
        <family val="1"/>
        <charset val="136"/>
      </rPr>
      <t>槍砲彈藥刀械管制條例</t>
    </r>
  </si>
  <si>
    <r>
      <rPr>
        <sz val="12"/>
        <color theme="1"/>
        <rFont val="新細明體"/>
        <family val="1"/>
        <charset val="136"/>
      </rPr>
      <t>藥事法</t>
    </r>
    <phoneticPr fontId="7" type="noConversion"/>
  </si>
  <si>
    <r>
      <rPr>
        <sz val="12"/>
        <color theme="1"/>
        <rFont val="新細明體"/>
        <family val="1"/>
        <charset val="136"/>
      </rPr>
      <t>銀行法</t>
    </r>
    <phoneticPr fontId="7" type="noConversion"/>
  </si>
  <si>
    <r>
      <rPr>
        <sz val="12"/>
        <color theme="1"/>
        <rFont val="新細明體"/>
        <family val="1"/>
        <charset val="136"/>
      </rPr>
      <t>廢棄物清理法</t>
    </r>
    <phoneticPr fontId="7" type="noConversion"/>
  </si>
  <si>
    <r>
      <rPr>
        <sz val="12"/>
        <color theme="1"/>
        <rFont val="新細明體"/>
        <family val="1"/>
        <charset val="136"/>
      </rPr>
      <t>妨害兵役治罪條例</t>
    </r>
  </si>
  <si>
    <r>
      <rPr>
        <sz val="12"/>
        <color theme="1"/>
        <rFont val="新細明體"/>
        <family val="1"/>
        <charset val="136"/>
      </rPr>
      <t>個人資料保護法</t>
    </r>
    <phoneticPr fontId="7" type="noConversion"/>
  </si>
  <si>
    <r>
      <rPr>
        <sz val="12"/>
        <color theme="1"/>
        <rFont val="新細明體"/>
        <family val="1"/>
        <charset val="136"/>
      </rPr>
      <t>兒童及少年性剝削防制條例</t>
    </r>
    <phoneticPr fontId="7" type="noConversion"/>
  </si>
  <si>
    <r>
      <rPr>
        <sz val="12"/>
        <color theme="1"/>
        <rFont val="新細明體"/>
        <family val="1"/>
        <charset val="136"/>
      </rPr>
      <t>組織犯罪防制條例</t>
    </r>
    <phoneticPr fontId="7" type="noConversion"/>
  </si>
  <si>
    <r>
      <rPr>
        <sz val="12"/>
        <color theme="1"/>
        <rFont val="新細明體"/>
        <family val="1"/>
        <charset val="136"/>
      </rPr>
      <t>公職人員選舉罷免法</t>
    </r>
    <phoneticPr fontId="7" type="noConversion"/>
  </si>
  <si>
    <r>
      <rPr>
        <sz val="12"/>
        <color theme="1"/>
        <rFont val="新細明體"/>
        <family val="1"/>
        <charset val="136"/>
      </rPr>
      <t>稅捐稽徵法</t>
    </r>
    <phoneticPr fontId="7" type="noConversion"/>
  </si>
  <si>
    <r>
      <rPr>
        <sz val="12"/>
        <color theme="1"/>
        <rFont val="新細明體"/>
        <family val="1"/>
        <charset val="136"/>
      </rPr>
      <t>貪污治罪條例</t>
    </r>
  </si>
  <si>
    <r>
      <rPr>
        <sz val="12"/>
        <color theme="1"/>
        <rFont val="新細明體"/>
        <family val="1"/>
        <charset val="136"/>
      </rPr>
      <t>公司法</t>
    </r>
    <phoneticPr fontId="7" type="noConversion"/>
  </si>
  <si>
    <r>
      <rPr>
        <sz val="12"/>
        <color theme="1"/>
        <rFont val="新細明體"/>
        <family val="1"/>
        <charset val="136"/>
      </rPr>
      <t>森林法</t>
    </r>
    <phoneticPr fontId="7" type="noConversion"/>
  </si>
  <si>
    <r>
      <rPr>
        <sz val="12"/>
        <color theme="1"/>
        <rFont val="新細明體"/>
        <family val="1"/>
        <charset val="136"/>
      </rPr>
      <t>就業服務法</t>
    </r>
    <phoneticPr fontId="7" type="noConversion"/>
  </si>
  <si>
    <r>
      <rPr>
        <sz val="12"/>
        <color theme="1"/>
        <rFont val="新細明體"/>
        <family val="1"/>
        <charset val="136"/>
      </rPr>
      <t>政府採購法</t>
    </r>
    <phoneticPr fontId="7" type="noConversion"/>
  </si>
  <si>
    <r>
      <rPr>
        <sz val="12"/>
        <color theme="1"/>
        <rFont val="新細明體"/>
        <family val="1"/>
        <charset val="136"/>
      </rPr>
      <t>臺灣地區與大陸地區人民關係條例</t>
    </r>
    <phoneticPr fontId="7" type="noConversion"/>
  </si>
  <si>
    <r>
      <rPr>
        <sz val="12"/>
        <color theme="1"/>
        <rFont val="新細明體"/>
        <family val="1"/>
        <charset val="136"/>
      </rPr>
      <t>其</t>
    </r>
    <r>
      <rPr>
        <sz val="12"/>
        <color theme="1"/>
        <rFont val="Times New Roman"/>
        <family val="1"/>
      </rPr>
      <t xml:space="preserve">  </t>
    </r>
    <r>
      <rPr>
        <sz val="12"/>
        <color theme="1"/>
        <rFont val="新細明體"/>
        <family val="1"/>
        <charset val="136"/>
      </rPr>
      <t>他</t>
    </r>
  </si>
  <si>
    <r>
      <rPr>
        <sz val="15"/>
        <rFont val="新細明體"/>
        <family val="1"/>
        <charset val="136"/>
      </rPr>
      <t>表</t>
    </r>
    <r>
      <rPr>
        <sz val="15"/>
        <rFont val="Times New Roman"/>
        <family val="1"/>
      </rPr>
      <t xml:space="preserve">2-1-7   </t>
    </r>
    <r>
      <rPr>
        <sz val="15"/>
        <rFont val="新細明體"/>
        <family val="1"/>
        <charset val="136"/>
      </rPr>
      <t>近</t>
    </r>
    <r>
      <rPr>
        <sz val="15"/>
        <rFont val="Times New Roman"/>
        <family val="1"/>
      </rPr>
      <t>6</t>
    </r>
    <r>
      <rPr>
        <sz val="15"/>
        <rFont val="新細明體"/>
        <family val="1"/>
        <charset val="136"/>
      </rPr>
      <t>年地方檢察署刑事案件偵查終結情形</t>
    </r>
    <phoneticPr fontId="7" type="noConversion"/>
  </si>
  <si>
    <r>
      <t>104</t>
    </r>
    <r>
      <rPr>
        <sz val="12"/>
        <rFont val="新細明體"/>
        <family val="1"/>
        <charset val="136"/>
      </rPr>
      <t>年</t>
    </r>
    <phoneticPr fontId="18" type="noConversion"/>
  </si>
  <si>
    <r>
      <rPr>
        <sz val="11"/>
        <rFont val="新細明體"/>
        <family val="1"/>
        <charset val="136"/>
      </rPr>
      <t>總計</t>
    </r>
    <phoneticPr fontId="7" type="noConversion"/>
  </si>
  <si>
    <r>
      <rPr>
        <sz val="11"/>
        <rFont val="新細明體"/>
        <family val="1"/>
        <charset val="136"/>
      </rPr>
      <t>普通刑法</t>
    </r>
    <phoneticPr fontId="7" type="noConversion"/>
  </si>
  <si>
    <r>
      <rPr>
        <sz val="11"/>
        <rFont val="新細明體"/>
        <family val="1"/>
        <charset val="136"/>
      </rPr>
      <t>特別刑法</t>
    </r>
    <phoneticPr fontId="7" type="noConversion"/>
  </si>
  <si>
    <r>
      <rPr>
        <sz val="11"/>
        <rFont val="新細明體"/>
        <family val="1"/>
        <charset val="136"/>
      </rPr>
      <t>總計</t>
    </r>
    <phoneticPr fontId="7" type="noConversion"/>
  </si>
  <si>
    <r>
      <rPr>
        <sz val="11"/>
        <rFont val="新細明體"/>
        <family val="1"/>
        <charset val="136"/>
      </rPr>
      <t>普通刑法</t>
    </r>
    <phoneticPr fontId="7" type="noConversion"/>
  </si>
  <si>
    <r>
      <rPr>
        <sz val="11"/>
        <rFont val="新細明體"/>
        <family val="1"/>
        <charset val="136"/>
      </rPr>
      <t>通常程序
提起公訴</t>
    </r>
    <phoneticPr fontId="7" type="noConversion"/>
  </si>
  <si>
    <r>
      <rPr>
        <sz val="11"/>
        <rFont val="新細明體"/>
        <family val="1"/>
        <charset val="136"/>
      </rPr>
      <t>聲請簡易
判決處刑</t>
    </r>
    <phoneticPr fontId="7" type="noConversion"/>
  </si>
  <si>
    <r>
      <rPr>
        <sz val="11"/>
        <rFont val="新細明體"/>
        <family val="1"/>
        <charset val="136"/>
      </rPr>
      <t>緩起訴處分</t>
    </r>
    <phoneticPr fontId="7" type="noConversion"/>
  </si>
  <si>
    <r>
      <rPr>
        <sz val="11"/>
        <rFont val="新細明體"/>
        <family val="1"/>
        <charset val="136"/>
      </rPr>
      <t>不起訴處分</t>
    </r>
    <phoneticPr fontId="7" type="noConversion"/>
  </si>
  <si>
    <r>
      <rPr>
        <sz val="11"/>
        <rFont val="新細明體"/>
        <family val="1"/>
        <charset val="136"/>
      </rPr>
      <t>其他</t>
    </r>
    <phoneticPr fontId="7" type="noConversion"/>
  </si>
  <si>
    <r>
      <t>108</t>
    </r>
    <r>
      <rPr>
        <sz val="12"/>
        <rFont val="新細明體"/>
        <family val="1"/>
        <charset val="136"/>
      </rPr>
      <t>年</t>
    </r>
    <phoneticPr fontId="18" type="noConversion"/>
  </si>
  <si>
    <r>
      <rPr>
        <sz val="11"/>
        <rFont val="新細明體"/>
        <family val="1"/>
        <charset val="136"/>
      </rPr>
      <t>普通刑法</t>
    </r>
    <phoneticPr fontId="7" type="noConversion"/>
  </si>
  <si>
    <r>
      <rPr>
        <sz val="11"/>
        <rFont val="新細明體"/>
        <family val="1"/>
        <charset val="136"/>
      </rPr>
      <t>緩起訴處分</t>
    </r>
    <phoneticPr fontId="7" type="noConversion"/>
  </si>
  <si>
    <t>資料來源：法務部統計處</t>
    <phoneticPr fontId="7" type="noConversion"/>
  </si>
  <si>
    <r>
      <rPr>
        <sz val="10"/>
        <rFont val="新細明體"/>
        <family val="1"/>
        <charset val="136"/>
      </rPr>
      <t>說　　明：其他包括移送調解、通緝、移轉管轄、移送法院併案審理、毒品案件移送戒治所、改作自訴、被告死亡及其他簽結等。</t>
    </r>
    <phoneticPr fontId="7" type="noConversion"/>
  </si>
  <si>
    <t>%</t>
    <phoneticPr fontId="7" type="noConversion"/>
  </si>
  <si>
    <t>%</t>
    <phoneticPr fontId="7" type="noConversion"/>
  </si>
  <si>
    <r>
      <t>100</t>
    </r>
    <r>
      <rPr>
        <sz val="12"/>
        <rFont val="新細明體"/>
        <family val="1"/>
        <charset val="136"/>
      </rPr>
      <t>年</t>
    </r>
    <phoneticPr fontId="18" type="noConversion"/>
  </si>
  <si>
    <r>
      <rPr>
        <sz val="10"/>
        <rFont val="新細明體"/>
        <family val="1"/>
        <charset val="136"/>
      </rPr>
      <t>說　　明：</t>
    </r>
    <r>
      <rPr>
        <sz val="10"/>
        <rFont val="Times New Roman"/>
        <family val="1"/>
      </rPr>
      <t xml:space="preserve">1. </t>
    </r>
    <r>
      <rPr>
        <sz val="10"/>
        <rFont val="新細明體"/>
        <family val="1"/>
        <charset val="136"/>
      </rPr>
      <t>起訴包括通常程序提起公訴及聲請簡易判決處刑。</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</si>
  <si>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</si>
  <si>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</si>
  <si>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總計</t>
    </r>
  </si>
  <si>
    <r>
      <rPr>
        <sz val="12"/>
        <rFont val="新細明體"/>
        <family val="1"/>
        <charset val="136"/>
      </rPr>
      <t>殺人罪</t>
    </r>
    <phoneticPr fontId="7" type="noConversion"/>
  </si>
  <si>
    <r>
      <rPr>
        <sz val="12"/>
        <rFont val="新細明體"/>
        <family val="1"/>
        <charset val="136"/>
      </rPr>
      <t>毀棄損壞罪</t>
    </r>
    <phoneticPr fontId="7" type="noConversion"/>
  </si>
  <si>
    <r>
      <rPr>
        <sz val="12"/>
        <rFont val="新細明體"/>
        <family val="1"/>
        <charset val="136"/>
      </rPr>
      <t>妨害自由罪</t>
    </r>
    <phoneticPr fontId="7" type="noConversion"/>
  </si>
  <si>
    <r>
      <rPr>
        <sz val="12"/>
        <rFont val="新細明體"/>
        <family val="1"/>
        <charset val="136"/>
      </rPr>
      <t>森林法</t>
    </r>
  </si>
  <si>
    <r>
      <rPr>
        <sz val="12"/>
        <rFont val="新細明體"/>
        <family val="1"/>
        <charset val="136"/>
      </rPr>
      <t>組織犯罪防制條例</t>
    </r>
  </si>
  <si>
    <t>-</t>
    <phoneticPr fontId="18" type="noConversion"/>
  </si>
  <si>
    <r>
      <rPr>
        <sz val="12"/>
        <rFont val="新細明體"/>
        <family val="1"/>
        <charset val="136"/>
      </rPr>
      <t>貪污治罪條例</t>
    </r>
  </si>
  <si>
    <r>
      <rPr>
        <sz val="12"/>
        <rFont val="新細明體"/>
        <family val="1"/>
        <charset val="136"/>
      </rPr>
      <t>家庭暴力防治法</t>
    </r>
  </si>
  <si>
    <r>
      <rPr>
        <sz val="12"/>
        <rFont val="新細明體"/>
        <family val="1"/>
        <charset val="136"/>
      </rPr>
      <t>兒童及少年性剝削防制條例</t>
    </r>
  </si>
  <si>
    <r>
      <rPr>
        <sz val="12"/>
        <rFont val="新細明體"/>
        <family val="1"/>
        <charset val="136"/>
      </rPr>
      <t>廢棄物清理法</t>
    </r>
  </si>
  <si>
    <r>
      <rPr>
        <sz val="12"/>
        <rFont val="新細明體"/>
        <family val="1"/>
        <charset val="136"/>
      </rPr>
      <t>食品安全衛生管理法</t>
    </r>
  </si>
  <si>
    <r>
      <rPr>
        <sz val="12"/>
        <rFont val="新細明體"/>
        <family val="1"/>
        <charset val="136"/>
      </rPr>
      <t>商標法</t>
    </r>
  </si>
  <si>
    <r>
      <rPr>
        <sz val="12"/>
        <rFont val="新細明體"/>
        <family val="1"/>
        <charset val="136"/>
      </rPr>
      <t>藥事法</t>
    </r>
  </si>
  <si>
    <r>
      <rPr>
        <sz val="11"/>
        <rFont val="新細明體"/>
        <family val="1"/>
        <charset val="136"/>
      </rPr>
      <t>臺灣地區與大陸地區人民關係條例</t>
    </r>
  </si>
  <si>
    <r>
      <rPr>
        <sz val="12"/>
        <rFont val="新細明體"/>
        <family val="1"/>
        <charset val="136"/>
      </rPr>
      <t>政府採購法</t>
    </r>
  </si>
  <si>
    <r>
      <rPr>
        <sz val="12"/>
        <rFont val="新細明體"/>
        <family val="1"/>
        <charset val="136"/>
      </rPr>
      <t>妨害兵役治罪條例</t>
    </r>
  </si>
  <si>
    <r>
      <rPr>
        <sz val="12"/>
        <rFont val="新細明體"/>
        <family val="1"/>
        <charset val="136"/>
      </rPr>
      <t>個人資料保護法</t>
    </r>
  </si>
  <si>
    <r>
      <rPr>
        <sz val="12"/>
        <rFont val="新細明體"/>
        <family val="1"/>
        <charset val="136"/>
      </rPr>
      <t>公職人員選舉罷免法</t>
    </r>
  </si>
  <si>
    <r>
      <rPr>
        <sz val="12"/>
        <rFont val="新細明體"/>
        <family val="1"/>
        <charset val="136"/>
      </rPr>
      <t>其他</t>
    </r>
  </si>
  <si>
    <r>
      <rPr>
        <sz val="12"/>
        <rFont val="新細明體"/>
        <family val="1"/>
        <charset val="136"/>
      </rPr>
      <t>不起訴處分</t>
    </r>
    <phoneticPr fontId="7" type="noConversion"/>
  </si>
  <si>
    <t>%</t>
    <phoneticPr fontId="7" type="noConversion"/>
  </si>
  <si>
    <r>
      <rPr>
        <sz val="12"/>
        <rFont val="新細明體"/>
        <family val="1"/>
        <charset val="136"/>
      </rPr>
      <t>妨害性自主罪</t>
    </r>
    <phoneticPr fontId="7" type="noConversion"/>
  </si>
  <si>
    <r>
      <rPr>
        <sz val="12"/>
        <rFont val="新細明體"/>
        <family val="1"/>
        <charset val="136"/>
      </rPr>
      <t>總</t>
    </r>
    <r>
      <rPr>
        <sz val="12"/>
        <rFont val="Times New Roman"/>
        <family val="1"/>
      </rPr>
      <t xml:space="preserve">           </t>
    </r>
    <r>
      <rPr>
        <sz val="12"/>
        <rFont val="新細明體"/>
        <family val="1"/>
        <charset val="136"/>
      </rPr>
      <t>計</t>
    </r>
  </si>
  <si>
    <r>
      <rPr>
        <sz val="12"/>
        <rFont val="新細明體"/>
        <family val="1"/>
        <charset val="136"/>
      </rPr>
      <t>兒童及少年性剝削防制條例</t>
    </r>
    <phoneticPr fontId="7" type="noConversion"/>
  </si>
  <si>
    <t xml:space="preserve"> </t>
  </si>
  <si>
    <r>
      <rPr>
        <sz val="11"/>
        <rFont val="新細明體"/>
        <family val="1"/>
        <charset val="136"/>
      </rPr>
      <t>單位：件、</t>
    </r>
    <r>
      <rPr>
        <sz val="11"/>
        <rFont val="Times New Roman"/>
        <family val="1"/>
      </rPr>
      <t>%</t>
    </r>
    <phoneticPr fontId="7" type="noConversion"/>
  </si>
  <si>
    <r>
      <rPr>
        <sz val="12"/>
        <rFont val="新細明體"/>
        <family val="1"/>
        <charset val="136"/>
      </rPr>
      <t>檢察官依職權
不起訴處分件數</t>
    </r>
    <phoneticPr fontId="7" type="noConversion"/>
  </si>
  <si>
    <r>
      <rPr>
        <sz val="12"/>
        <rFont val="新細明體"/>
        <family val="1"/>
        <charset val="136"/>
      </rPr>
      <t>同期間第一審法院
新收公訴易字件數</t>
    </r>
    <phoneticPr fontId="7" type="noConversion"/>
  </si>
  <si>
    <r>
      <t>100</t>
    </r>
    <r>
      <rPr>
        <sz val="12"/>
        <rFont val="新細明體"/>
        <family val="1"/>
        <charset val="136"/>
      </rPr>
      <t>年</t>
    </r>
    <phoneticPr fontId="7" type="noConversion"/>
  </si>
  <si>
    <r>
      <rPr>
        <sz val="12"/>
        <rFont val="新細明體"/>
        <family val="1"/>
        <charset val="136"/>
      </rPr>
      <t>總計</t>
    </r>
    <phoneticPr fontId="7" type="noConversion"/>
  </si>
  <si>
    <r>
      <rPr>
        <sz val="12"/>
        <rFont val="新細明體"/>
        <family val="1"/>
        <charset val="136"/>
      </rPr>
      <t>起訴</t>
    </r>
    <phoneticPr fontId="7" type="noConversion"/>
  </si>
  <si>
    <r>
      <rPr>
        <sz val="12"/>
        <rFont val="新細明體"/>
        <family val="1"/>
        <charset val="136"/>
      </rPr>
      <t>緩起訴處分</t>
    </r>
    <phoneticPr fontId="7" type="noConversion"/>
  </si>
  <si>
    <r>
      <rPr>
        <sz val="12"/>
        <rFont val="新細明體"/>
        <family val="1"/>
        <charset val="136"/>
      </rPr>
      <t>其他</t>
    </r>
    <phoneticPr fontId="7" type="noConversion"/>
  </si>
  <si>
    <r>
      <rPr>
        <sz val="12"/>
        <rFont val="新細明體"/>
        <family val="1"/>
        <charset val="136"/>
      </rPr>
      <t>件</t>
    </r>
    <phoneticPr fontId="7" type="noConversion"/>
  </si>
  <si>
    <r>
      <rPr>
        <sz val="12"/>
        <rFont val="新細明體"/>
        <family val="1"/>
        <charset val="136"/>
      </rPr>
      <t>總</t>
    </r>
    <r>
      <rPr>
        <sz val="12"/>
        <rFont val="Times New Roman"/>
        <family val="1"/>
      </rPr>
      <t xml:space="preserve">         </t>
    </r>
    <r>
      <rPr>
        <sz val="12"/>
        <rFont val="新細明體"/>
        <family val="1"/>
        <charset val="136"/>
      </rPr>
      <t>計</t>
    </r>
    <phoneticPr fontId="7" type="noConversion"/>
  </si>
  <si>
    <r>
      <rPr>
        <sz val="12"/>
        <rFont val="新細明體"/>
        <family val="1"/>
        <charset val="136"/>
      </rPr>
      <t>公共危險罪</t>
    </r>
    <phoneticPr fontId="7" type="noConversion"/>
  </si>
  <si>
    <r>
      <rPr>
        <sz val="12"/>
        <rFont val="新細明體"/>
        <family val="1"/>
        <charset val="136"/>
      </rPr>
      <t>毒品危害防制條例</t>
    </r>
    <phoneticPr fontId="7" type="noConversion"/>
  </si>
  <si>
    <r>
      <rPr>
        <sz val="12"/>
        <rFont val="新細明體"/>
        <family val="1"/>
        <charset val="136"/>
      </rPr>
      <t>竊盜罪</t>
    </r>
    <phoneticPr fontId="7" type="noConversion"/>
  </si>
  <si>
    <r>
      <rPr>
        <sz val="12"/>
        <rFont val="新細明體"/>
        <family val="1"/>
        <charset val="136"/>
      </rPr>
      <t>妨害名譽及信用罪</t>
    </r>
    <phoneticPr fontId="7" type="noConversion"/>
  </si>
  <si>
    <r>
      <rPr>
        <sz val="12"/>
        <rFont val="新細明體"/>
        <family val="1"/>
        <charset val="136"/>
      </rPr>
      <t>家庭暴力防治法</t>
    </r>
    <phoneticPr fontId="7" type="noConversion"/>
  </si>
  <si>
    <r>
      <rPr>
        <sz val="12"/>
        <rFont val="新細明體"/>
        <family val="1"/>
        <charset val="136"/>
      </rPr>
      <t>偽證及誣告罪</t>
    </r>
    <phoneticPr fontId="7" type="noConversion"/>
  </si>
  <si>
    <r>
      <rPr>
        <sz val="12"/>
        <rFont val="新細明體"/>
        <family val="1"/>
        <charset val="136"/>
      </rPr>
      <t>背信及重利罪</t>
    </r>
  </si>
  <si>
    <r>
      <rPr>
        <sz val="12"/>
        <rFont val="新細明體"/>
        <family val="1"/>
        <charset val="136"/>
      </rPr>
      <t>槍砲彈藥刀械管制條例</t>
    </r>
    <phoneticPr fontId="7" type="noConversion"/>
  </si>
  <si>
    <r>
      <rPr>
        <sz val="12"/>
        <rFont val="新細明體"/>
        <family val="1"/>
        <charset val="136"/>
      </rPr>
      <t>妨害風化罪</t>
    </r>
    <phoneticPr fontId="7" type="noConversion"/>
  </si>
  <si>
    <r>
      <rPr>
        <sz val="12"/>
        <rFont val="新細明體"/>
        <family val="1"/>
        <charset val="136"/>
      </rPr>
      <t>恐嚇及擄人勒贖罪</t>
    </r>
    <phoneticPr fontId="7" type="noConversion"/>
  </si>
  <si>
    <r>
      <rPr>
        <sz val="12"/>
        <rFont val="新細明體"/>
        <family val="1"/>
        <charset val="136"/>
      </rPr>
      <t>贓物罪</t>
    </r>
  </si>
  <si>
    <r>
      <rPr>
        <sz val="12"/>
        <rFont val="新細明體"/>
        <family val="1"/>
        <charset val="136"/>
      </rPr>
      <t>瀆職罪</t>
    </r>
  </si>
  <si>
    <r>
      <rPr>
        <sz val="12"/>
        <rFont val="新細明體"/>
        <family val="1"/>
        <charset val="136"/>
      </rPr>
      <t>其他</t>
    </r>
    <phoneticPr fontId="7" type="noConversion"/>
  </si>
  <si>
    <r>
      <rPr>
        <sz val="10"/>
        <rFont val="新細明體"/>
        <family val="1"/>
        <charset val="136"/>
      </rPr>
      <t>單位：人次</t>
    </r>
    <phoneticPr fontId="7" type="noConversion"/>
  </si>
  <si>
    <r>
      <rPr>
        <sz val="11"/>
        <rFont val="新細明體"/>
        <family val="1"/>
        <charset val="136"/>
      </rPr>
      <t>向被害人道歉</t>
    </r>
    <phoneticPr fontId="7" type="noConversion"/>
  </si>
  <si>
    <r>
      <rPr>
        <sz val="11"/>
        <rFont val="新細明體"/>
        <family val="1"/>
        <charset val="136"/>
      </rPr>
      <t>立悔過書</t>
    </r>
    <phoneticPr fontId="7" type="noConversion"/>
  </si>
  <si>
    <r>
      <rPr>
        <sz val="11"/>
        <rFont val="新細明體"/>
        <family val="1"/>
        <charset val="136"/>
      </rPr>
      <t>產上之損害賠償
數額之財產或非財
向被害人支付相當</t>
    </r>
    <phoneticPr fontId="7" type="noConversion"/>
  </si>
  <si>
    <r>
      <rPr>
        <sz val="11"/>
        <rFont val="新細明體"/>
        <family val="1"/>
        <charset val="136"/>
      </rPr>
      <t>體支付一定之金額
益團體、地方自治團
向公庫或指定之公</t>
    </r>
  </si>
  <si>
    <r>
      <rPr>
        <sz val="10"/>
        <rFont val="新細明體"/>
        <family val="1"/>
        <charset val="136"/>
      </rPr>
      <t>四十小時以下之義務勞務
團體提供四十小時以上二百
行政法人、社區或公益機構
向指定之政府機關（構）、</t>
    </r>
  </si>
  <si>
    <r>
      <rPr>
        <sz val="11"/>
        <rFont val="新細明體"/>
        <family val="1"/>
        <charset val="136"/>
      </rPr>
      <t>全之必要命令
保護被害人安</t>
    </r>
    <phoneticPr fontId="7" type="noConversion"/>
  </si>
  <si>
    <r>
      <rPr>
        <sz val="11"/>
        <rFont val="新細明體"/>
        <family val="1"/>
        <charset val="136"/>
      </rPr>
      <t>之必要命令
預防再犯所為</t>
    </r>
    <phoneticPr fontId="7" type="noConversion"/>
  </si>
  <si>
    <r>
      <rPr>
        <sz val="11"/>
        <rFont val="新細明體"/>
        <family val="1"/>
        <charset val="136"/>
      </rPr>
      <t>其他</t>
    </r>
    <phoneticPr fontId="7" type="noConversion"/>
  </si>
  <si>
    <r>
      <t>100</t>
    </r>
    <r>
      <rPr>
        <sz val="12"/>
        <rFont val="新細明體"/>
        <family val="1"/>
        <charset val="136"/>
      </rPr>
      <t>年</t>
    </r>
    <phoneticPr fontId="7" type="noConversion"/>
  </si>
  <si>
    <r>
      <rPr>
        <sz val="15"/>
        <rFont val="新細明體"/>
        <family val="1"/>
        <charset val="136"/>
      </rPr>
      <t>表</t>
    </r>
    <r>
      <rPr>
        <sz val="15"/>
        <rFont val="Times New Roman"/>
        <family val="1"/>
      </rPr>
      <t xml:space="preserve">2-1-17    </t>
    </r>
    <r>
      <rPr>
        <sz val="15"/>
        <rFont val="新細明體"/>
        <family val="1"/>
        <charset val="136"/>
      </rPr>
      <t>近</t>
    </r>
    <r>
      <rPr>
        <sz val="15"/>
        <rFont val="Times New Roman"/>
        <family val="1"/>
      </rPr>
      <t>10</t>
    </r>
    <r>
      <rPr>
        <sz val="15"/>
        <rFont val="新細明體"/>
        <family val="1"/>
        <charset val="136"/>
      </rPr>
      <t>年地方檢察署緩起訴處分金指定支付對象</t>
    </r>
    <phoneticPr fontId="7" type="noConversion"/>
  </si>
  <si>
    <t>公　庫</t>
    <phoneticPr fontId="7" type="noConversion"/>
  </si>
  <si>
    <r>
      <rPr>
        <sz val="12"/>
        <rFont val="新細明體"/>
        <family val="1"/>
        <charset val="136"/>
      </rPr>
      <t>公益團體</t>
    </r>
    <phoneticPr fontId="7" type="noConversion"/>
  </si>
  <si>
    <r>
      <rPr>
        <sz val="12"/>
        <rFont val="新細明體"/>
        <family val="1"/>
        <charset val="136"/>
      </rPr>
      <t>地方自治團體</t>
    </r>
    <phoneticPr fontId="7" type="noConversion"/>
  </si>
  <si>
    <r>
      <rPr>
        <sz val="11"/>
        <rFont val="新細明體"/>
        <family val="1"/>
        <charset val="136"/>
      </rPr>
      <t>人</t>
    </r>
    <r>
      <rPr>
        <sz val="11"/>
        <rFont val="Times New Roman"/>
        <family val="1"/>
      </rPr>
      <t xml:space="preserve"> </t>
    </r>
    <r>
      <rPr>
        <sz val="11"/>
        <rFont val="新細明體"/>
        <family val="1"/>
        <charset val="136"/>
      </rPr>
      <t>次</t>
    </r>
    <phoneticPr fontId="7" type="noConversion"/>
  </si>
  <si>
    <r>
      <rPr>
        <sz val="10"/>
        <rFont val="新細明體"/>
        <family val="1"/>
        <charset val="136"/>
      </rPr>
      <t>新臺幣萬元</t>
    </r>
    <phoneticPr fontId="7" type="noConversion"/>
  </si>
  <si>
    <r>
      <rPr>
        <sz val="11"/>
        <rFont val="新細明體"/>
        <family val="1"/>
        <charset val="136"/>
      </rPr>
      <t>人</t>
    </r>
    <r>
      <rPr>
        <sz val="11"/>
        <rFont val="Times New Roman"/>
        <family val="1"/>
      </rPr>
      <t xml:space="preserve"> </t>
    </r>
    <r>
      <rPr>
        <sz val="11"/>
        <rFont val="新細明體"/>
        <family val="1"/>
        <charset val="136"/>
      </rPr>
      <t>次</t>
    </r>
    <phoneticPr fontId="7" type="noConversion"/>
  </si>
  <si>
    <t>-</t>
  </si>
  <si>
    <t>-</t>
    <phoneticPr fontId="16" type="noConversion"/>
  </si>
  <si>
    <t>說　　明：1. 本表係緩起訴處分確定案件，並扣除重複分案後統計。
　　　　　2. 金額以新臺幣萬元為單位，因尾數採四捨五入計算，故細項之和與其總數間偶有些微差異。
　　　　　3. 公益團體包含犯罪被害人保護協會、更生保護會及榮譽觀護人協進會等；地方自治團體含地方政府及學校等。
　　　　　4. 103年6月4日修正公布刑事訴訟法第253條之2條文，緩起訴處分金之支付對象由公庫、公益團體及地方自治團體，
　　　　　　改僅限於公庫；103年尚未確定案件（例如：再議中），則仍依確定時點及原指定支付對象納入統計。</t>
    <phoneticPr fontId="7" type="noConversion"/>
  </si>
  <si>
    <r>
      <rPr>
        <sz val="12"/>
        <rFont val="新細明體"/>
        <family val="1"/>
        <charset val="136"/>
      </rPr>
      <t>得</t>
    </r>
    <r>
      <rPr>
        <sz val="12"/>
        <rFont val="Times New Roman"/>
        <family val="1"/>
      </rPr>
      <t xml:space="preserve"> </t>
    </r>
    <r>
      <rPr>
        <sz val="12"/>
        <rFont val="新細明體"/>
        <family val="1"/>
        <charset val="136"/>
      </rPr>
      <t>再</t>
    </r>
    <r>
      <rPr>
        <sz val="12"/>
        <rFont val="Times New Roman"/>
        <family val="1"/>
      </rPr>
      <t xml:space="preserve"> </t>
    </r>
    <r>
      <rPr>
        <sz val="12"/>
        <rFont val="新細明體"/>
        <family val="1"/>
        <charset val="136"/>
      </rPr>
      <t>議</t>
    </r>
    <r>
      <rPr>
        <sz val="12"/>
        <rFont val="Times New Roman"/>
        <family val="1"/>
      </rPr>
      <t xml:space="preserve"> </t>
    </r>
    <r>
      <rPr>
        <sz val="12"/>
        <rFont val="新細明體"/>
        <family val="1"/>
        <charset val="136"/>
      </rPr>
      <t>件</t>
    </r>
    <r>
      <rPr>
        <sz val="12"/>
        <rFont val="Times New Roman"/>
        <family val="1"/>
      </rPr>
      <t xml:space="preserve"> </t>
    </r>
    <r>
      <rPr>
        <sz val="12"/>
        <rFont val="新細明體"/>
        <family val="1"/>
        <charset val="136"/>
      </rPr>
      <t>數</t>
    </r>
    <phoneticPr fontId="7" type="noConversion"/>
  </si>
  <si>
    <r>
      <rPr>
        <sz val="12"/>
        <rFont val="新細明體"/>
        <family val="1"/>
        <charset val="136"/>
      </rPr>
      <t>聲</t>
    </r>
    <r>
      <rPr>
        <sz val="12"/>
        <rFont val="Times New Roman"/>
        <family val="1"/>
      </rPr>
      <t xml:space="preserve"> </t>
    </r>
    <r>
      <rPr>
        <sz val="12"/>
        <rFont val="新細明體"/>
        <family val="1"/>
        <charset val="136"/>
      </rPr>
      <t>請</t>
    </r>
    <r>
      <rPr>
        <sz val="12"/>
        <rFont val="Times New Roman"/>
        <family val="1"/>
      </rPr>
      <t xml:space="preserve"> </t>
    </r>
    <r>
      <rPr>
        <sz val="12"/>
        <rFont val="新細明體"/>
        <family val="1"/>
        <charset val="136"/>
      </rPr>
      <t>再</t>
    </r>
    <r>
      <rPr>
        <sz val="12"/>
        <rFont val="Times New Roman"/>
        <family val="1"/>
      </rPr>
      <t xml:space="preserve"> </t>
    </r>
    <r>
      <rPr>
        <sz val="12"/>
        <rFont val="新細明體"/>
        <family val="1"/>
        <charset val="136"/>
      </rPr>
      <t>議</t>
    </r>
    <r>
      <rPr>
        <sz val="12"/>
        <rFont val="Times New Roman"/>
        <family val="1"/>
      </rPr>
      <t xml:space="preserve"> </t>
    </r>
    <r>
      <rPr>
        <sz val="12"/>
        <rFont val="新細明體"/>
        <family val="1"/>
        <charset val="136"/>
      </rPr>
      <t>件</t>
    </r>
    <r>
      <rPr>
        <sz val="12"/>
        <rFont val="Times New Roman"/>
        <family val="1"/>
      </rPr>
      <t xml:space="preserve"> </t>
    </r>
    <r>
      <rPr>
        <sz val="12"/>
        <rFont val="新細明體"/>
        <family val="1"/>
        <charset val="136"/>
      </rPr>
      <t>數</t>
    </r>
    <phoneticPr fontId="7" type="noConversion"/>
  </si>
  <si>
    <r>
      <rPr>
        <sz val="12"/>
        <rFont val="新細明體"/>
        <family val="1"/>
        <charset val="136"/>
      </rPr>
      <t>總計</t>
    </r>
    <phoneticPr fontId="30" type="noConversion"/>
  </si>
  <si>
    <r>
      <rPr>
        <sz val="12"/>
        <rFont val="新細明體"/>
        <family val="1"/>
        <charset val="136"/>
      </rPr>
      <t>緩起訴
處　分</t>
    </r>
    <phoneticPr fontId="30" type="noConversion"/>
  </si>
  <si>
    <r>
      <rPr>
        <sz val="12"/>
        <rFont val="新細明體"/>
        <family val="1"/>
        <charset val="136"/>
      </rPr>
      <t>不起訴
處　分</t>
    </r>
    <phoneticPr fontId="30" type="noConversion"/>
  </si>
  <si>
    <r>
      <rPr>
        <sz val="12"/>
        <rFont val="新細明體"/>
        <family val="1"/>
        <charset val="136"/>
      </rPr>
      <t>撤　銷
緩起訴
處　分</t>
    </r>
    <phoneticPr fontId="30" type="noConversion"/>
  </si>
  <si>
    <r>
      <rPr>
        <sz val="12"/>
        <rFont val="新細明體"/>
        <family val="1"/>
        <charset val="136"/>
      </rPr>
      <t>占得再議
件數比率</t>
    </r>
    <phoneticPr fontId="7" type="noConversion"/>
  </si>
  <si>
    <r>
      <rPr>
        <sz val="11"/>
        <rFont val="新細明體"/>
        <family val="1"/>
        <charset val="136"/>
      </rPr>
      <t>單位：件、</t>
    </r>
    <r>
      <rPr>
        <sz val="11"/>
        <rFont val="Times New Roman"/>
        <family val="1"/>
      </rPr>
      <t>%</t>
    </r>
    <phoneticPr fontId="7" type="noConversion"/>
  </si>
  <si>
    <r>
      <rPr>
        <sz val="13"/>
        <color theme="1"/>
        <rFont val="新細明體"/>
        <family val="1"/>
        <charset val="136"/>
      </rPr>
      <t>送交上級法院檢察署檢察長後發回件數</t>
    </r>
    <phoneticPr fontId="7" type="noConversion"/>
  </si>
  <si>
    <r>
      <rPr>
        <sz val="12"/>
        <rFont val="新細明體"/>
        <family val="1"/>
        <charset val="136"/>
      </rPr>
      <t>年底未結件數</t>
    </r>
    <phoneticPr fontId="7" type="noConversion"/>
  </si>
  <si>
    <r>
      <rPr>
        <sz val="12"/>
        <rFont val="新細明體"/>
        <family val="1"/>
        <charset val="136"/>
      </rPr>
      <t>聲請駁回</t>
    </r>
    <phoneticPr fontId="7" type="noConversion"/>
  </si>
  <si>
    <r>
      <rPr>
        <sz val="12"/>
        <rFont val="新細明體"/>
        <family val="1"/>
        <charset val="136"/>
      </rPr>
      <t>續行偵查
命令</t>
    </r>
    <phoneticPr fontId="7" type="noConversion"/>
  </si>
  <si>
    <r>
      <rPr>
        <sz val="12"/>
        <rFont val="新細明體"/>
        <family val="1"/>
        <charset val="136"/>
      </rPr>
      <t>命令起訴</t>
    </r>
    <phoneticPr fontId="7" type="noConversion"/>
  </si>
  <si>
    <r>
      <rPr>
        <sz val="12"/>
        <rFont val="新細明體"/>
        <family val="1"/>
        <charset val="136"/>
      </rPr>
      <t>撤回聲請</t>
    </r>
    <r>
      <rPr>
        <sz val="12"/>
        <rFont val="Times New Roman"/>
        <family val="1"/>
      </rPr>
      <t xml:space="preserve">   </t>
    </r>
    <r>
      <rPr>
        <sz val="12"/>
        <rFont val="新細明體"/>
        <family val="1"/>
        <charset val="136"/>
      </rPr>
      <t>由聲請人</t>
    </r>
    <phoneticPr fontId="7" type="noConversion"/>
  </si>
  <si>
    <r>
      <rPr>
        <sz val="12"/>
        <rFont val="新細明體"/>
        <family val="1"/>
        <charset val="136"/>
      </rPr>
      <t>銷或駁回聲請由原檢察官撤</t>
    </r>
    <phoneticPr fontId="7" type="noConversion"/>
  </si>
  <si>
    <r>
      <rPr>
        <sz val="12"/>
        <rFont val="新細明體"/>
        <family val="1"/>
        <charset val="136"/>
      </rPr>
      <t>撤銷處分
由檢察長</t>
    </r>
    <phoneticPr fontId="7" type="noConversion"/>
  </si>
  <si>
    <r>
      <rPr>
        <sz val="12"/>
        <rFont val="新細明體"/>
        <family val="1"/>
        <charset val="136"/>
      </rPr>
      <t>檢察署檢察長
送交上級法院</t>
    </r>
    <phoneticPr fontId="7" type="noConversion"/>
  </si>
  <si>
    <r>
      <rPr>
        <sz val="12"/>
        <rFont val="新細明體"/>
        <family val="1"/>
        <charset val="136"/>
      </rPr>
      <t>件</t>
    </r>
    <phoneticPr fontId="7" type="noConversion"/>
  </si>
  <si>
    <r>
      <rPr>
        <sz val="12"/>
        <rFont val="新細明體"/>
        <family val="1"/>
        <charset val="136"/>
      </rPr>
      <t>件</t>
    </r>
    <phoneticPr fontId="7" type="noConversion"/>
  </si>
  <si>
    <t>%</t>
    <phoneticPr fontId="7" type="noConversion"/>
  </si>
  <si>
    <r>
      <rPr>
        <sz val="12"/>
        <rFont val="新細明體"/>
        <family val="1"/>
        <charset val="136"/>
      </rPr>
      <t>件</t>
    </r>
    <phoneticPr fontId="7" type="noConversion"/>
  </si>
  <si>
    <t>%</t>
    <phoneticPr fontId="7" type="noConversion"/>
  </si>
  <si>
    <r>
      <rPr>
        <sz val="12"/>
        <rFont val="新細明體"/>
        <family val="1"/>
        <charset val="136"/>
      </rPr>
      <t>件</t>
    </r>
    <phoneticPr fontId="7" type="noConversion"/>
  </si>
  <si>
    <t>-</t>
    <phoneticPr fontId="16" type="noConversion"/>
  </si>
  <si>
    <t>%</t>
    <phoneticPr fontId="7" type="noConversion"/>
  </si>
  <si>
    <t>-</t>
    <phoneticPr fontId="16" type="noConversion"/>
  </si>
  <si>
    <r>
      <rPr>
        <sz val="10"/>
        <rFont val="新細明體"/>
        <family val="1"/>
        <charset val="136"/>
      </rPr>
      <t>說　　明：再議案件送交上級檢察署檢察長後發回件數，若一案數名被告發回情形不同時，各情形按被告人數比例統計；
　　　　　發回件數之其他包括撤回原處分已自訴、退回補資料、函查鑑定簽結、不合法簽結、逾期駁回、撤銷原處分及撤回告訴等。</t>
    </r>
    <phoneticPr fontId="7" type="noConversion"/>
  </si>
  <si>
    <r>
      <rPr>
        <sz val="10"/>
        <rFont val="新細明體"/>
        <family val="1"/>
        <charset val="136"/>
      </rPr>
      <t>　　　　　</t>
    </r>
    <phoneticPr fontId="18" type="noConversion"/>
  </si>
  <si>
    <r>
      <rPr>
        <sz val="11"/>
        <rFont val="新細明體"/>
        <family val="1"/>
        <charset val="136"/>
      </rPr>
      <t>單位：件</t>
    </r>
    <phoneticPr fontId="7" type="noConversion"/>
  </si>
  <si>
    <r>
      <rPr>
        <sz val="12"/>
        <rFont val="新細明體"/>
        <family val="1"/>
        <charset val="136"/>
      </rPr>
      <t>新收件數</t>
    </r>
    <phoneticPr fontId="7" type="noConversion"/>
  </si>
  <si>
    <r>
      <rPr>
        <sz val="12"/>
        <rFont val="新細明體"/>
        <family val="1"/>
        <charset val="136"/>
      </rPr>
      <t>終</t>
    </r>
    <r>
      <rPr>
        <sz val="12"/>
        <rFont val="Times New Roman"/>
        <family val="1"/>
      </rPr>
      <t xml:space="preserve">     </t>
    </r>
    <r>
      <rPr>
        <sz val="12"/>
        <rFont val="新細明體"/>
        <family val="1"/>
        <charset val="136"/>
      </rPr>
      <t>結</t>
    </r>
    <r>
      <rPr>
        <sz val="12"/>
        <rFont val="Times New Roman"/>
        <family val="1"/>
      </rPr>
      <t xml:space="preserve">      </t>
    </r>
    <r>
      <rPr>
        <sz val="12"/>
        <rFont val="新細明體"/>
        <family val="1"/>
        <charset val="136"/>
      </rPr>
      <t>件</t>
    </r>
    <r>
      <rPr>
        <sz val="12"/>
        <rFont val="Times New Roman"/>
        <family val="1"/>
      </rPr>
      <t xml:space="preserve">     </t>
    </r>
    <r>
      <rPr>
        <sz val="12"/>
        <rFont val="新細明體"/>
        <family val="1"/>
        <charset val="136"/>
      </rPr>
      <t>數</t>
    </r>
    <phoneticPr fontId="7" type="noConversion"/>
  </si>
  <si>
    <r>
      <rPr>
        <sz val="12"/>
        <rFont val="新細明體"/>
        <family val="1"/>
        <charset val="136"/>
      </rPr>
      <t>未結件數
年底</t>
    </r>
    <phoneticPr fontId="7" type="noConversion"/>
  </si>
  <si>
    <r>
      <rPr>
        <sz val="12"/>
        <rFont val="新細明體"/>
        <family val="1"/>
        <charset val="136"/>
      </rPr>
      <t>提</t>
    </r>
    <r>
      <rPr>
        <sz val="12"/>
        <rFont val="Times New Roman"/>
        <family val="1"/>
      </rPr>
      <t xml:space="preserve"> </t>
    </r>
    <r>
      <rPr>
        <sz val="12"/>
        <rFont val="新細明體"/>
        <family val="1"/>
        <charset val="136"/>
      </rPr>
      <t>起</t>
    </r>
    <r>
      <rPr>
        <sz val="12"/>
        <rFont val="Times New Roman"/>
        <family val="1"/>
      </rPr>
      <t xml:space="preserve"> </t>
    </r>
    <r>
      <rPr>
        <sz val="12"/>
        <rFont val="新細明體"/>
        <family val="1"/>
        <charset val="136"/>
      </rPr>
      <t>非</t>
    </r>
    <r>
      <rPr>
        <sz val="12"/>
        <rFont val="Times New Roman"/>
        <family val="1"/>
      </rPr>
      <t xml:space="preserve"> </t>
    </r>
    <r>
      <rPr>
        <sz val="12"/>
        <rFont val="新細明體"/>
        <family val="1"/>
        <charset val="136"/>
      </rPr>
      <t>常</t>
    </r>
    <r>
      <rPr>
        <sz val="12"/>
        <rFont val="Times New Roman"/>
        <family val="1"/>
      </rPr>
      <t xml:space="preserve"> </t>
    </r>
    <r>
      <rPr>
        <sz val="12"/>
        <rFont val="新細明體"/>
        <family val="1"/>
        <charset val="136"/>
      </rPr>
      <t>上</t>
    </r>
    <r>
      <rPr>
        <sz val="12"/>
        <rFont val="Times New Roman"/>
        <family val="1"/>
      </rPr>
      <t xml:space="preserve"> </t>
    </r>
    <r>
      <rPr>
        <sz val="12"/>
        <rFont val="新細明體"/>
        <family val="1"/>
        <charset val="136"/>
      </rPr>
      <t>訴</t>
    </r>
    <r>
      <rPr>
        <sz val="12"/>
        <rFont val="Times New Roman"/>
        <family val="1"/>
      </rPr>
      <t xml:space="preserve"> </t>
    </r>
    <r>
      <rPr>
        <sz val="12"/>
        <rFont val="新細明體"/>
        <family val="1"/>
        <charset val="136"/>
      </rPr>
      <t>案</t>
    </r>
    <r>
      <rPr>
        <sz val="12"/>
        <rFont val="Times New Roman"/>
        <family val="1"/>
      </rPr>
      <t xml:space="preserve"> </t>
    </r>
    <r>
      <rPr>
        <sz val="12"/>
        <rFont val="新細明體"/>
        <family val="1"/>
        <charset val="136"/>
      </rPr>
      <t>件</t>
    </r>
    <r>
      <rPr>
        <sz val="12"/>
        <rFont val="Times New Roman"/>
        <family val="1"/>
      </rPr>
      <t xml:space="preserve"> </t>
    </r>
    <r>
      <rPr>
        <sz val="12"/>
        <rFont val="新細明體"/>
        <family val="1"/>
        <charset val="136"/>
      </rPr>
      <t>判</t>
    </r>
    <r>
      <rPr>
        <sz val="12"/>
        <rFont val="Times New Roman"/>
        <family val="1"/>
      </rPr>
      <t xml:space="preserve"> </t>
    </r>
    <r>
      <rPr>
        <sz val="12"/>
        <rFont val="新細明體"/>
        <family val="1"/>
        <charset val="136"/>
      </rPr>
      <t>決</t>
    </r>
    <r>
      <rPr>
        <sz val="12"/>
        <rFont val="Times New Roman"/>
        <family val="1"/>
      </rPr>
      <t xml:space="preserve"> </t>
    </r>
    <r>
      <rPr>
        <sz val="12"/>
        <rFont val="新細明體"/>
        <family val="1"/>
        <charset val="136"/>
      </rPr>
      <t>結</t>
    </r>
    <r>
      <rPr>
        <sz val="12"/>
        <rFont val="Times New Roman"/>
        <family val="1"/>
      </rPr>
      <t xml:space="preserve"> </t>
    </r>
    <r>
      <rPr>
        <sz val="12"/>
        <rFont val="新細明體"/>
        <family val="1"/>
        <charset val="136"/>
      </rPr>
      <t>果</t>
    </r>
    <phoneticPr fontId="7" type="noConversion"/>
  </si>
  <si>
    <r>
      <rPr>
        <sz val="12"/>
        <rFont val="細明體"/>
        <family val="3"/>
        <charset val="136"/>
      </rPr>
      <t>提</t>
    </r>
    <r>
      <rPr>
        <sz val="12"/>
        <rFont val="Times New Roman"/>
        <family val="1"/>
      </rPr>
      <t xml:space="preserve"> </t>
    </r>
    <r>
      <rPr>
        <sz val="12"/>
        <rFont val="細明體"/>
        <family val="3"/>
        <charset val="136"/>
      </rPr>
      <t>起</t>
    </r>
    <r>
      <rPr>
        <sz val="12"/>
        <rFont val="Times New Roman"/>
        <family val="1"/>
      </rPr>
      <t xml:space="preserve"> </t>
    </r>
    <r>
      <rPr>
        <sz val="12"/>
        <rFont val="細明體"/>
        <family val="3"/>
        <charset val="136"/>
      </rPr>
      <t>非</t>
    </r>
    <r>
      <rPr>
        <sz val="12"/>
        <rFont val="Times New Roman"/>
        <family val="1"/>
      </rPr>
      <t xml:space="preserve"> </t>
    </r>
    <r>
      <rPr>
        <sz val="12"/>
        <rFont val="細明體"/>
        <family val="3"/>
        <charset val="136"/>
      </rPr>
      <t>常</t>
    </r>
    <r>
      <rPr>
        <sz val="12"/>
        <rFont val="Times New Roman"/>
        <family val="1"/>
      </rPr>
      <t xml:space="preserve"> </t>
    </r>
    <r>
      <rPr>
        <sz val="12"/>
        <rFont val="細明體"/>
        <family val="3"/>
        <charset val="136"/>
      </rPr>
      <t>上</t>
    </r>
    <r>
      <rPr>
        <sz val="12"/>
        <rFont val="Times New Roman"/>
        <family val="1"/>
      </rPr>
      <t xml:space="preserve"> </t>
    </r>
    <r>
      <rPr>
        <sz val="12"/>
        <rFont val="細明體"/>
        <family val="3"/>
        <charset val="136"/>
      </rPr>
      <t>訴</t>
    </r>
    <phoneticPr fontId="18" type="noConversion"/>
  </si>
  <si>
    <t>不予提起
非常上訴</t>
    <phoneticPr fontId="18" type="noConversion"/>
  </si>
  <si>
    <r>
      <rPr>
        <sz val="12"/>
        <rFont val="新細明體"/>
        <family val="1"/>
        <charset val="136"/>
      </rPr>
      <t>撤銷原判決</t>
    </r>
    <phoneticPr fontId="7" type="noConversion"/>
  </si>
  <si>
    <r>
      <rPr>
        <sz val="12"/>
        <rFont val="新細明體"/>
        <family val="1"/>
        <charset val="136"/>
      </rPr>
      <t>並發回更審
撤銷原判決</t>
    </r>
    <phoneticPr fontId="7" type="noConversion"/>
  </si>
  <si>
    <r>
      <rPr>
        <sz val="12"/>
        <rFont val="新細明體"/>
        <family val="1"/>
        <charset val="136"/>
      </rPr>
      <t>駁回非常上訴</t>
    </r>
    <phoneticPr fontId="7" type="noConversion"/>
  </si>
  <si>
    <r>
      <rPr>
        <sz val="12"/>
        <rFont val="新細明體"/>
        <family val="1"/>
        <charset val="136"/>
      </rPr>
      <t>聲請
檢察官</t>
    </r>
    <phoneticPr fontId="7" type="noConversion"/>
  </si>
  <si>
    <r>
      <rPr>
        <sz val="12"/>
        <rFont val="新細明體"/>
        <family val="1"/>
        <charset val="136"/>
      </rPr>
      <t>計</t>
    </r>
  </si>
  <si>
    <t>件數</t>
    <phoneticPr fontId="18" type="noConversion"/>
  </si>
  <si>
    <t>比率</t>
    <phoneticPr fontId="18" type="noConversion"/>
  </si>
  <si>
    <r>
      <rPr>
        <sz val="12"/>
        <rFont val="新細明體"/>
        <family val="1"/>
        <charset val="136"/>
      </rPr>
      <t>防制條例</t>
    </r>
    <r>
      <rPr>
        <sz val="13"/>
        <rFont val="Times New Roman"/>
        <family val="1"/>
      </rPr>
      <t xml:space="preserve">
</t>
    </r>
    <r>
      <rPr>
        <sz val="13"/>
        <rFont val="新細明體"/>
        <family val="1"/>
        <charset val="136"/>
      </rPr>
      <t>毒品危害</t>
    </r>
    <phoneticPr fontId="7" type="noConversion"/>
  </si>
  <si>
    <r>
      <rPr>
        <sz val="12"/>
        <rFont val="新細明體"/>
        <family val="1"/>
        <charset val="136"/>
      </rPr>
      <t>及重利罪
詐欺背信</t>
    </r>
    <phoneticPr fontId="7" type="noConversion"/>
  </si>
  <si>
    <r>
      <rPr>
        <sz val="12"/>
        <rFont val="新細明體"/>
        <family val="1"/>
        <charset val="136"/>
      </rPr>
      <t>械管制條例
槍砲彈藥刀</t>
    </r>
    <phoneticPr fontId="7" type="noConversion"/>
  </si>
  <si>
    <r>
      <rPr>
        <sz val="12"/>
        <rFont val="新細明體"/>
        <family val="1"/>
        <charset val="136"/>
      </rPr>
      <t>人勒贖罪
恐嚇及擄</t>
    </r>
    <phoneticPr fontId="7" type="noConversion"/>
  </si>
  <si>
    <r>
      <t>101</t>
    </r>
    <r>
      <rPr>
        <sz val="12"/>
        <rFont val="新細明體"/>
        <family val="1"/>
        <charset val="136"/>
      </rPr>
      <t>年</t>
    </r>
  </si>
  <si>
    <r>
      <t>102</t>
    </r>
    <r>
      <rPr>
        <sz val="12"/>
        <rFont val="新細明體"/>
        <family val="1"/>
        <charset val="136"/>
      </rPr>
      <t>年</t>
    </r>
  </si>
  <si>
    <r>
      <t>103</t>
    </r>
    <r>
      <rPr>
        <sz val="12"/>
        <rFont val="新細明體"/>
        <family val="1"/>
        <charset val="136"/>
      </rPr>
      <t>年</t>
    </r>
  </si>
  <si>
    <r>
      <t>104</t>
    </r>
    <r>
      <rPr>
        <sz val="12"/>
        <rFont val="新細明體"/>
        <family val="1"/>
        <charset val="136"/>
      </rPr>
      <t>年</t>
    </r>
  </si>
  <si>
    <r>
      <t>105</t>
    </r>
    <r>
      <rPr>
        <sz val="12"/>
        <rFont val="新細明體"/>
        <family val="1"/>
        <charset val="136"/>
      </rPr>
      <t>年</t>
    </r>
  </si>
  <si>
    <r>
      <t>106</t>
    </r>
    <r>
      <rPr>
        <sz val="12"/>
        <rFont val="新細明體"/>
        <family val="1"/>
        <charset val="136"/>
      </rPr>
      <t>年</t>
    </r>
  </si>
  <si>
    <r>
      <t>107</t>
    </r>
    <r>
      <rPr>
        <sz val="12"/>
        <rFont val="新細明體"/>
        <family val="1"/>
        <charset val="136"/>
      </rPr>
      <t>年</t>
    </r>
  </si>
  <si>
    <r>
      <t>108</t>
    </r>
    <r>
      <rPr>
        <sz val="12"/>
        <rFont val="新細明體"/>
        <family val="1"/>
        <charset val="136"/>
      </rPr>
      <t>年</t>
    </r>
  </si>
  <si>
    <r>
      <t>109</t>
    </r>
    <r>
      <rPr>
        <sz val="12"/>
        <rFont val="新細明體"/>
        <family val="1"/>
        <charset val="136"/>
      </rPr>
      <t>年</t>
    </r>
  </si>
  <si>
    <r>
      <rPr>
        <sz val="12"/>
        <color indexed="55"/>
        <rFont val="新細明體"/>
        <family val="1"/>
        <charset val="136"/>
      </rPr>
      <t>舊表</t>
    </r>
    <phoneticPr fontId="7" type="noConversion"/>
  </si>
  <si>
    <r>
      <rPr>
        <sz val="12"/>
        <color indexed="55"/>
        <rFont val="新細明體"/>
        <family val="1"/>
        <charset val="136"/>
      </rPr>
      <t>總計</t>
    </r>
    <phoneticPr fontId="7" type="noConversion"/>
  </si>
  <si>
    <r>
      <rPr>
        <sz val="12"/>
        <color indexed="55"/>
        <rFont val="新細明體"/>
        <family val="1"/>
        <charset val="136"/>
      </rPr>
      <t>懲治走私條例</t>
    </r>
    <phoneticPr fontId="7" type="noConversion"/>
  </si>
  <si>
    <r>
      <rPr>
        <sz val="12"/>
        <color indexed="55"/>
        <rFont val="新細明體"/>
        <family val="1"/>
        <charset val="136"/>
      </rPr>
      <t>貪污治罪條例</t>
    </r>
    <phoneticPr fontId="7" type="noConversion"/>
  </si>
  <si>
    <r>
      <rPr>
        <sz val="12"/>
        <color indexed="55"/>
        <rFont val="新細明體"/>
        <family val="1"/>
        <charset val="136"/>
      </rPr>
      <t>刀械管制條例
槍砲彈藥</t>
    </r>
    <phoneticPr fontId="7" type="noConversion"/>
  </si>
  <si>
    <r>
      <rPr>
        <sz val="12"/>
        <color indexed="55"/>
        <rFont val="新細明體"/>
        <family val="1"/>
        <charset val="136"/>
      </rPr>
      <t>人</t>
    </r>
  </si>
  <si>
    <r>
      <rPr>
        <sz val="12"/>
        <color indexed="55"/>
        <rFont val="新細明體"/>
        <family val="1"/>
        <charset val="136"/>
      </rPr>
      <t>害</t>
    </r>
  </si>
  <si>
    <r>
      <rPr>
        <sz val="12"/>
        <color indexed="55"/>
        <rFont val="新細明體"/>
        <family val="1"/>
        <charset val="136"/>
      </rPr>
      <t>盜</t>
    </r>
  </si>
  <si>
    <r>
      <rPr>
        <sz val="12"/>
        <color indexed="55"/>
        <rFont val="新細明體"/>
        <family val="1"/>
        <charset val="136"/>
      </rPr>
      <t>治　條</t>
    </r>
  </si>
  <si>
    <r>
      <rPr>
        <sz val="12"/>
        <color indexed="55"/>
        <rFont val="新細明體"/>
        <family val="1"/>
        <charset val="136"/>
      </rPr>
      <t>別</t>
    </r>
    <phoneticPr fontId="7" type="noConversion"/>
  </si>
  <si>
    <r>
      <rPr>
        <sz val="12"/>
        <color indexed="55"/>
        <rFont val="新細明體"/>
        <family val="1"/>
        <charset val="136"/>
      </rPr>
      <t>罪</t>
    </r>
  </si>
  <si>
    <r>
      <rPr>
        <sz val="12"/>
        <color indexed="55"/>
        <rFont val="新細明體"/>
        <family val="1"/>
        <charset val="136"/>
      </rPr>
      <t>走　例</t>
    </r>
  </si>
  <si>
    <t>82</t>
    <phoneticPr fontId="7" type="noConversion"/>
  </si>
  <si>
    <t>83</t>
    <phoneticPr fontId="7" type="noConversion"/>
  </si>
  <si>
    <t>84</t>
    <phoneticPr fontId="7" type="noConversion"/>
  </si>
  <si>
    <t>86</t>
    <phoneticPr fontId="7" type="noConversion"/>
  </si>
  <si>
    <r>
      <t>89</t>
    </r>
    <r>
      <rPr>
        <sz val="12"/>
        <color indexed="55"/>
        <rFont val="新細明體"/>
        <family val="1"/>
        <charset val="136"/>
      </rPr>
      <t>年</t>
    </r>
    <phoneticPr fontId="7" type="noConversion"/>
  </si>
  <si>
    <r>
      <t>90</t>
    </r>
    <r>
      <rPr>
        <sz val="12"/>
        <color indexed="55"/>
        <rFont val="新細明體"/>
        <family val="1"/>
        <charset val="136"/>
      </rPr>
      <t>年</t>
    </r>
    <phoneticPr fontId="7" type="noConversion"/>
  </si>
  <si>
    <r>
      <t>92</t>
    </r>
    <r>
      <rPr>
        <sz val="12"/>
        <color indexed="55"/>
        <rFont val="新細明體"/>
        <family val="1"/>
        <charset val="136"/>
      </rPr>
      <t>年</t>
    </r>
    <phoneticPr fontId="7" type="noConversion"/>
  </si>
  <si>
    <r>
      <t>94</t>
    </r>
    <r>
      <rPr>
        <sz val="12"/>
        <color indexed="55"/>
        <rFont val="新細明體"/>
        <family val="1"/>
        <charset val="136"/>
      </rPr>
      <t>年</t>
    </r>
    <r>
      <rPr>
        <sz val="12"/>
        <rFont val="新細明體"/>
        <family val="1"/>
        <charset val="136"/>
      </rPr>
      <t/>
    </r>
  </si>
  <si>
    <r>
      <t>95</t>
    </r>
    <r>
      <rPr>
        <sz val="12"/>
        <color indexed="55"/>
        <rFont val="新細明體"/>
        <family val="1"/>
        <charset val="136"/>
      </rPr>
      <t>年</t>
    </r>
    <r>
      <rPr>
        <sz val="12"/>
        <rFont val="新細明體"/>
        <family val="1"/>
        <charset val="136"/>
      </rPr>
      <t/>
    </r>
    <phoneticPr fontId="7" type="noConversion"/>
  </si>
  <si>
    <r>
      <t>96</t>
    </r>
    <r>
      <rPr>
        <sz val="12"/>
        <color indexed="55"/>
        <rFont val="新細明體"/>
        <family val="1"/>
        <charset val="136"/>
      </rPr>
      <t>年</t>
    </r>
    <r>
      <rPr>
        <sz val="12"/>
        <rFont val="新細明體"/>
        <family val="1"/>
        <charset val="136"/>
      </rPr>
      <t/>
    </r>
    <phoneticPr fontId="7" type="noConversion"/>
  </si>
  <si>
    <r>
      <t>97</t>
    </r>
    <r>
      <rPr>
        <sz val="12"/>
        <color indexed="55"/>
        <rFont val="新細明體"/>
        <family val="1"/>
        <charset val="136"/>
      </rPr>
      <t>年</t>
    </r>
  </si>
  <si>
    <r>
      <t>107</t>
    </r>
    <r>
      <rPr>
        <sz val="12"/>
        <rFont val="新細明體"/>
        <family val="1"/>
        <charset val="136"/>
      </rPr>
      <t>年</t>
    </r>
    <phoneticPr fontId="7" type="noConversion"/>
  </si>
  <si>
    <r>
      <rPr>
        <sz val="12"/>
        <rFont val="新細明體"/>
        <family val="1"/>
        <charset val="136"/>
      </rPr>
      <t>總計</t>
    </r>
    <phoneticPr fontId="7" type="noConversion"/>
  </si>
  <si>
    <r>
      <rPr>
        <sz val="12"/>
        <rFont val="新細明體"/>
        <family val="1"/>
        <charset val="136"/>
      </rPr>
      <t>一月未滿</t>
    </r>
    <phoneticPr fontId="7" type="noConversion"/>
  </si>
  <si>
    <r>
      <rPr>
        <sz val="12"/>
        <rFont val="新細明體"/>
        <family val="1"/>
        <charset val="136"/>
      </rPr>
      <t>一月以上二月未滿</t>
    </r>
  </si>
  <si>
    <r>
      <rPr>
        <sz val="12"/>
        <rFont val="新細明體"/>
        <family val="1"/>
        <charset val="136"/>
      </rPr>
      <t>二月以上三月未滿</t>
    </r>
  </si>
  <si>
    <r>
      <rPr>
        <sz val="12"/>
        <rFont val="新細明體"/>
        <family val="1"/>
        <charset val="136"/>
      </rPr>
      <t>三月以上四月未滿</t>
    </r>
  </si>
  <si>
    <r>
      <rPr>
        <sz val="12"/>
        <rFont val="新細明體"/>
        <family val="1"/>
        <charset val="136"/>
      </rPr>
      <t>四月以上八月未滿</t>
    </r>
    <phoneticPr fontId="7" type="noConversion"/>
  </si>
  <si>
    <r>
      <rPr>
        <sz val="12"/>
        <rFont val="新細明體"/>
        <family val="1"/>
        <charset val="136"/>
      </rPr>
      <t>八月以上一年未滿</t>
    </r>
    <phoneticPr fontId="7" type="noConversion"/>
  </si>
  <si>
    <r>
      <rPr>
        <sz val="12"/>
        <rFont val="新細明體"/>
        <family val="1"/>
        <charset val="136"/>
      </rPr>
      <t>一</t>
    </r>
    <r>
      <rPr>
        <sz val="12"/>
        <rFont val="Times New Roman"/>
        <family val="1"/>
      </rPr>
      <t xml:space="preserve">  </t>
    </r>
    <r>
      <rPr>
        <sz val="12"/>
        <rFont val="新細明體"/>
        <family val="1"/>
        <charset val="136"/>
      </rPr>
      <t>年</t>
    </r>
    <r>
      <rPr>
        <sz val="12"/>
        <rFont val="Times New Roman"/>
        <family val="1"/>
      </rPr>
      <t xml:space="preserve">  </t>
    </r>
    <r>
      <rPr>
        <sz val="12"/>
        <rFont val="新細明體"/>
        <family val="1"/>
        <charset val="136"/>
      </rPr>
      <t>以</t>
    </r>
    <r>
      <rPr>
        <sz val="12"/>
        <rFont val="Times New Roman"/>
        <family val="1"/>
      </rPr>
      <t xml:space="preserve">  </t>
    </r>
    <r>
      <rPr>
        <sz val="12"/>
        <rFont val="新細明體"/>
        <family val="1"/>
        <charset val="136"/>
      </rPr>
      <t>上</t>
    </r>
  </si>
  <si>
    <r>
      <rPr>
        <sz val="12"/>
        <rFont val="新細明體"/>
        <family val="1"/>
        <charset val="136"/>
      </rPr>
      <t>平</t>
    </r>
    <r>
      <rPr>
        <sz val="12"/>
        <rFont val="Times New Roman"/>
        <family val="1"/>
      </rPr>
      <t xml:space="preserve">  </t>
    </r>
    <r>
      <rPr>
        <sz val="12"/>
        <rFont val="新細明體"/>
        <family val="1"/>
        <charset val="136"/>
      </rPr>
      <t>均</t>
    </r>
    <r>
      <rPr>
        <sz val="12"/>
        <rFont val="Times New Roman"/>
        <family val="1"/>
      </rPr>
      <t xml:space="preserve">  </t>
    </r>
    <r>
      <rPr>
        <sz val="12"/>
        <rFont val="新細明體"/>
        <family val="1"/>
        <charset val="136"/>
      </rPr>
      <t>日</t>
    </r>
    <r>
      <rPr>
        <sz val="12"/>
        <rFont val="Times New Roman"/>
        <family val="1"/>
      </rPr>
      <t xml:space="preserve">  </t>
    </r>
    <r>
      <rPr>
        <sz val="12"/>
        <rFont val="新細明體"/>
        <family val="1"/>
        <charset val="136"/>
      </rPr>
      <t>數</t>
    </r>
    <r>
      <rPr>
        <sz val="12"/>
        <rFont val="Times New Roman"/>
        <family val="1"/>
      </rPr>
      <t>(</t>
    </r>
    <r>
      <rPr>
        <sz val="12"/>
        <rFont val="新細明體"/>
        <family val="1"/>
        <charset val="136"/>
      </rPr>
      <t>日</t>
    </r>
    <r>
      <rPr>
        <sz val="12"/>
        <rFont val="Times New Roman"/>
        <family val="1"/>
      </rPr>
      <t>)</t>
    </r>
    <phoneticPr fontId="7" type="noConversion"/>
  </si>
  <si>
    <r>
      <rPr>
        <sz val="12"/>
        <rFont val="新細明體"/>
        <family val="1"/>
        <charset val="136"/>
      </rPr>
      <t>人</t>
    </r>
  </si>
  <si>
    <t>%</t>
    <phoneticPr fontId="7" type="noConversion"/>
  </si>
  <si>
    <r>
      <rPr>
        <sz val="12"/>
        <rFont val="新細明體"/>
        <family val="1"/>
        <charset val="136"/>
      </rPr>
      <t>第</t>
    </r>
    <r>
      <rPr>
        <sz val="12"/>
        <rFont val="Times New Roman"/>
        <family val="1"/>
      </rPr>
      <t xml:space="preserve"> 226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</si>
  <si>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226 </t>
    </r>
    <r>
      <rPr>
        <sz val="12"/>
        <rFont val="新細明體"/>
        <family val="1"/>
        <charset val="136"/>
      </rPr>
      <t>條</t>
    </r>
    <r>
      <rPr>
        <sz val="12"/>
        <rFont val="Times New Roman"/>
        <family val="1"/>
      </rPr>
      <t xml:space="preserve"> </t>
    </r>
    <r>
      <rPr>
        <sz val="12"/>
        <rFont val="新細明體"/>
        <family val="1"/>
        <charset val="136"/>
      </rPr>
      <t>之</t>
    </r>
    <r>
      <rPr>
        <sz val="12"/>
        <rFont val="Times New Roman"/>
        <family val="1"/>
      </rPr>
      <t xml:space="preserve"> 1 </t>
    </r>
    <phoneticPr fontId="7" type="noConversion"/>
  </si>
  <si>
    <r>
      <rPr>
        <sz val="12"/>
        <rFont val="新細明體"/>
        <family val="1"/>
        <charset val="136"/>
      </rPr>
      <t>第</t>
    </r>
    <r>
      <rPr>
        <sz val="12"/>
        <rFont val="Times New Roman"/>
        <family val="1"/>
      </rPr>
      <t xml:space="preserve"> 348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</si>
  <si>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348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2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</si>
  <si>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4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</si>
  <si>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4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2 </t>
    </r>
    <r>
      <rPr>
        <sz val="12"/>
        <rFont val="新細明體"/>
        <family val="1"/>
        <charset val="136"/>
      </rPr>
      <t>項</t>
    </r>
    <phoneticPr fontId="7" type="noConversion"/>
  </si>
  <si>
    <r>
      <rPr>
        <sz val="12"/>
        <rFont val="新細明體"/>
        <family val="1"/>
        <charset val="136"/>
      </rPr>
      <t>第</t>
    </r>
    <r>
      <rPr>
        <sz val="12"/>
        <rFont val="Times New Roman"/>
        <family val="1"/>
      </rPr>
      <t xml:space="preserve"> 34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2 </t>
    </r>
    <r>
      <rPr>
        <sz val="12"/>
        <rFont val="新細明體"/>
        <family val="1"/>
        <charset val="136"/>
      </rPr>
      <t>項</t>
    </r>
    <phoneticPr fontId="7" type="noConversion"/>
  </si>
  <si>
    <r>
      <t>105</t>
    </r>
    <r>
      <rPr>
        <sz val="12"/>
        <rFont val="新細明體"/>
        <family val="1"/>
        <charset val="136"/>
      </rPr>
      <t>年</t>
    </r>
    <phoneticPr fontId="7" type="noConversion"/>
  </si>
  <si>
    <r>
      <rPr>
        <sz val="10"/>
        <rFont val="新細明體"/>
        <family val="1"/>
        <charset val="136"/>
      </rPr>
      <t>　</t>
    </r>
    <r>
      <rPr>
        <sz val="10"/>
        <rFont val="Times New Roman"/>
        <family val="1"/>
      </rPr>
      <t xml:space="preserve"> </t>
    </r>
    <r>
      <rPr>
        <sz val="10"/>
        <rFont val="新細明體"/>
        <family val="1"/>
        <charset val="136"/>
      </rPr>
      <t>　</t>
    </r>
    <r>
      <rPr>
        <sz val="10"/>
        <rFont val="Times New Roman"/>
        <family val="1"/>
      </rPr>
      <t xml:space="preserve">   </t>
    </r>
    <phoneticPr fontId="7" type="noConversion"/>
  </si>
  <si>
    <r>
      <rPr>
        <sz val="12"/>
        <rFont val="新細明體"/>
        <family val="1"/>
        <charset val="136"/>
      </rPr>
      <t>總</t>
    </r>
    <r>
      <rPr>
        <sz val="12"/>
        <rFont val="Times New Roman"/>
        <family val="1"/>
      </rPr>
      <t xml:space="preserve">  </t>
    </r>
    <r>
      <rPr>
        <sz val="12"/>
        <rFont val="新細明體"/>
        <family val="1"/>
        <charset val="136"/>
      </rPr>
      <t>計</t>
    </r>
  </si>
  <si>
    <r>
      <rPr>
        <sz val="12"/>
        <rFont val="新細明體"/>
        <family val="1"/>
        <charset val="136"/>
      </rPr>
      <t>科</t>
    </r>
    <r>
      <rPr>
        <sz val="12"/>
        <rFont val="Times New Roman"/>
        <family val="1"/>
      </rPr>
      <t xml:space="preserve"> </t>
    </r>
    <r>
      <rPr>
        <sz val="12"/>
        <rFont val="新細明體"/>
        <family val="1"/>
        <charset val="136"/>
      </rPr>
      <t>刑</t>
    </r>
  </si>
  <si>
    <r>
      <rPr>
        <sz val="12"/>
        <rFont val="新細明體"/>
        <family val="1"/>
        <charset val="136"/>
      </rPr>
      <t>免</t>
    </r>
    <r>
      <rPr>
        <sz val="12"/>
        <rFont val="Times New Roman"/>
        <family val="1"/>
      </rPr>
      <t xml:space="preserve"> </t>
    </r>
    <r>
      <rPr>
        <sz val="12"/>
        <rFont val="新細明體"/>
        <family val="1"/>
        <charset val="136"/>
      </rPr>
      <t>刑</t>
    </r>
  </si>
  <si>
    <r>
      <rPr>
        <sz val="12"/>
        <rFont val="新細明體"/>
        <family val="1"/>
        <charset val="136"/>
      </rPr>
      <t>無</t>
    </r>
    <r>
      <rPr>
        <sz val="12"/>
        <rFont val="Times New Roman"/>
        <family val="1"/>
      </rPr>
      <t xml:space="preserve"> </t>
    </r>
    <r>
      <rPr>
        <sz val="12"/>
        <rFont val="新細明體"/>
        <family val="1"/>
        <charset val="136"/>
      </rPr>
      <t>罪</t>
    </r>
  </si>
  <si>
    <r>
      <rPr>
        <sz val="12"/>
        <rFont val="新細明體"/>
        <family val="1"/>
        <charset val="136"/>
      </rPr>
      <t>免</t>
    </r>
    <r>
      <rPr>
        <sz val="12"/>
        <rFont val="Times New Roman"/>
        <family val="1"/>
      </rPr>
      <t xml:space="preserve"> </t>
    </r>
    <r>
      <rPr>
        <sz val="12"/>
        <rFont val="新細明體"/>
        <family val="1"/>
        <charset val="136"/>
      </rPr>
      <t>訴</t>
    </r>
  </si>
  <si>
    <r>
      <rPr>
        <sz val="12"/>
        <rFont val="新細明體"/>
        <family val="1"/>
        <charset val="136"/>
      </rPr>
      <t>不受理</t>
    </r>
    <phoneticPr fontId="7" type="noConversion"/>
  </si>
  <si>
    <r>
      <rPr>
        <sz val="12"/>
        <rFont val="新細明體"/>
        <family val="1"/>
        <charset val="136"/>
      </rPr>
      <t>管轄錯誤</t>
    </r>
    <phoneticPr fontId="7" type="noConversion"/>
  </si>
  <si>
    <r>
      <rPr>
        <sz val="12"/>
        <rFont val="新細明體"/>
        <family val="1"/>
        <charset val="136"/>
      </rPr>
      <t>其</t>
    </r>
    <r>
      <rPr>
        <sz val="12"/>
        <rFont val="Times New Roman"/>
        <family val="1"/>
      </rPr>
      <t xml:space="preserve"> </t>
    </r>
    <r>
      <rPr>
        <sz val="12"/>
        <rFont val="新細明體"/>
        <family val="1"/>
        <charset val="136"/>
      </rPr>
      <t>他</t>
    </r>
  </si>
  <si>
    <r>
      <rPr>
        <sz val="12"/>
        <rFont val="標楷體"/>
        <family val="4"/>
        <charset val="136"/>
      </rPr>
      <t>人</t>
    </r>
    <phoneticPr fontId="7" type="noConversion"/>
  </si>
  <si>
    <r>
      <rPr>
        <sz val="12"/>
        <rFont val="標楷體"/>
        <family val="4"/>
        <charset val="136"/>
      </rPr>
      <t>人</t>
    </r>
    <phoneticPr fontId="7" type="noConversion"/>
  </si>
  <si>
    <r>
      <rPr>
        <sz val="12"/>
        <rFont val="標楷體"/>
        <family val="4"/>
        <charset val="136"/>
      </rPr>
      <t>人</t>
    </r>
    <phoneticPr fontId="7" type="noConversion"/>
  </si>
  <si>
    <r>
      <rPr>
        <sz val="12"/>
        <rFont val="標楷體"/>
        <family val="4"/>
        <charset val="136"/>
      </rPr>
      <t>人</t>
    </r>
    <phoneticPr fontId="7" type="noConversion"/>
  </si>
  <si>
    <r>
      <rPr>
        <sz val="12"/>
        <rFont val="標楷體"/>
        <family val="4"/>
        <charset val="136"/>
      </rPr>
      <t>人</t>
    </r>
    <phoneticPr fontId="7" type="noConversion"/>
  </si>
  <si>
    <r>
      <rPr>
        <sz val="12"/>
        <rFont val="標楷體"/>
        <family val="4"/>
        <charset val="136"/>
      </rPr>
      <t>人</t>
    </r>
    <phoneticPr fontId="7" type="noConversion"/>
  </si>
  <si>
    <t>-</t>
    <phoneticPr fontId="16" type="noConversion"/>
  </si>
  <si>
    <r>
      <t>100</t>
    </r>
    <r>
      <rPr>
        <sz val="11"/>
        <rFont val="新細明體"/>
        <family val="1"/>
        <charset val="136"/>
      </rPr>
      <t>年</t>
    </r>
    <phoneticPr fontId="18" type="noConversion"/>
  </si>
  <si>
    <r>
      <rPr>
        <sz val="11"/>
        <rFont val="新細明體"/>
        <family val="1"/>
        <charset val="136"/>
      </rPr>
      <t>單位：人、</t>
    </r>
    <r>
      <rPr>
        <sz val="11"/>
        <rFont val="Times New Roman"/>
        <family val="1"/>
      </rPr>
      <t>%</t>
    </r>
    <r>
      <rPr>
        <sz val="11"/>
        <rFont val="新細明體"/>
        <family val="1"/>
        <charset val="136"/>
      </rPr>
      <t>、人</t>
    </r>
    <r>
      <rPr>
        <sz val="11"/>
        <rFont val="Times New Roman"/>
        <family val="1"/>
      </rPr>
      <t>/</t>
    </r>
    <r>
      <rPr>
        <sz val="11"/>
        <rFont val="新細明體"/>
        <family val="1"/>
        <charset val="136"/>
      </rPr>
      <t>十萬人</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</si>
  <si>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</si>
  <si>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</si>
  <si>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人</t>
    </r>
    <phoneticPr fontId="30" type="noConversion"/>
  </si>
  <si>
    <t>%</t>
    <phoneticPr fontId="18" type="noConversion"/>
  </si>
  <si>
    <r>
      <rPr>
        <sz val="12"/>
        <rFont val="新細明體"/>
        <family val="1"/>
        <charset val="136"/>
      </rPr>
      <t>人</t>
    </r>
    <phoneticPr fontId="30" type="noConversion"/>
  </si>
  <si>
    <t>((2)+(3))/(1)×100,000</t>
    <phoneticPr fontId="30" type="noConversion"/>
  </si>
  <si>
    <r>
      <t>100</t>
    </r>
    <r>
      <rPr>
        <sz val="12"/>
        <rFont val="細明體"/>
        <family val="3"/>
        <charset val="136"/>
      </rPr>
      <t>年</t>
    </r>
    <phoneticPr fontId="7" type="noConversion"/>
  </si>
  <si>
    <r>
      <t>101年</t>
    </r>
    <r>
      <rPr>
        <sz val="12"/>
        <rFont val="細明體"/>
        <family val="3"/>
        <charset val="136"/>
      </rPr>
      <t/>
    </r>
  </si>
  <si>
    <r>
      <t>102年</t>
    </r>
    <r>
      <rPr>
        <sz val="12"/>
        <rFont val="細明體"/>
        <family val="3"/>
        <charset val="136"/>
      </rPr>
      <t/>
    </r>
  </si>
  <si>
    <r>
      <t>103年</t>
    </r>
    <r>
      <rPr>
        <sz val="12"/>
        <rFont val="細明體"/>
        <family val="3"/>
        <charset val="136"/>
      </rPr>
      <t/>
    </r>
  </si>
  <si>
    <r>
      <t>104年</t>
    </r>
    <r>
      <rPr>
        <sz val="12"/>
        <rFont val="細明體"/>
        <family val="3"/>
        <charset val="136"/>
      </rPr>
      <t/>
    </r>
  </si>
  <si>
    <r>
      <t>105年</t>
    </r>
    <r>
      <rPr>
        <sz val="12"/>
        <rFont val="細明體"/>
        <family val="3"/>
        <charset val="136"/>
      </rPr>
      <t/>
    </r>
  </si>
  <si>
    <r>
      <t>106年</t>
    </r>
    <r>
      <rPr>
        <sz val="12"/>
        <rFont val="細明體"/>
        <family val="3"/>
        <charset val="136"/>
      </rPr>
      <t/>
    </r>
  </si>
  <si>
    <r>
      <t>107年</t>
    </r>
    <r>
      <rPr>
        <sz val="12"/>
        <rFont val="細明體"/>
        <family val="3"/>
        <charset val="136"/>
      </rPr>
      <t/>
    </r>
  </si>
  <si>
    <r>
      <t>108年</t>
    </r>
    <r>
      <rPr>
        <sz val="12"/>
        <rFont val="細明體"/>
        <family val="3"/>
        <charset val="136"/>
      </rPr>
      <t/>
    </r>
  </si>
  <si>
    <r>
      <t>109年</t>
    </r>
    <r>
      <rPr>
        <sz val="12"/>
        <rFont val="細明體"/>
        <family val="3"/>
        <charset val="136"/>
      </rPr>
      <t/>
    </r>
  </si>
  <si>
    <t>%</t>
    <phoneticPr fontId="7" type="noConversion"/>
  </si>
  <si>
    <t>-</t>
    <phoneticPr fontId="16" type="noConversion"/>
  </si>
  <si>
    <r>
      <t>80</t>
    </r>
    <r>
      <rPr>
        <sz val="12"/>
        <rFont val="新細明體"/>
        <family val="1"/>
        <charset val="136"/>
      </rPr>
      <t>歲以上</t>
    </r>
    <phoneticPr fontId="7" type="noConversion"/>
  </si>
  <si>
    <r>
      <t>100</t>
    </r>
    <r>
      <rPr>
        <sz val="12"/>
        <rFont val="新細明體"/>
        <family val="1"/>
        <charset val="136"/>
      </rPr>
      <t>年</t>
    </r>
    <phoneticPr fontId="46" type="noConversion"/>
  </si>
  <si>
    <r>
      <rPr>
        <sz val="12"/>
        <rFont val="新細明體"/>
        <family val="1"/>
        <charset val="136"/>
      </rPr>
      <t>計</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</si>
  <si>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</si>
  <si>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</si>
  <si>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計</t>
    </r>
    <phoneticPr fontId="7" type="noConversion"/>
  </si>
  <si>
    <t>-</t>
    <phoneticPr fontId="18" type="noConversion"/>
  </si>
  <si>
    <r>
      <rPr>
        <sz val="12"/>
        <rFont val="新細明體"/>
        <family val="1"/>
        <charset val="136"/>
      </rPr>
      <t>計</t>
    </r>
    <phoneticPr fontId="7" type="noConversion"/>
  </si>
  <si>
    <t>-</t>
    <phoneticPr fontId="18" type="noConversion"/>
  </si>
  <si>
    <r>
      <rPr>
        <sz val="12"/>
        <rFont val="新細明體"/>
        <family val="1"/>
        <charset val="136"/>
      </rPr>
      <t>男</t>
    </r>
    <phoneticPr fontId="7" type="noConversion"/>
  </si>
  <si>
    <t>-</t>
    <phoneticPr fontId="18" type="noConversion"/>
  </si>
  <si>
    <r>
      <rPr>
        <sz val="12"/>
        <rFont val="新細明體"/>
        <family val="1"/>
        <charset val="136"/>
      </rPr>
      <t>女</t>
    </r>
    <phoneticPr fontId="7" type="noConversion"/>
  </si>
  <si>
    <r>
      <rPr>
        <sz val="12"/>
        <rFont val="新細明體"/>
        <family val="1"/>
        <charset val="136"/>
      </rPr>
      <t>男</t>
    </r>
    <phoneticPr fontId="7" type="noConversion"/>
  </si>
  <si>
    <t>-</t>
    <phoneticPr fontId="16" type="noConversion"/>
  </si>
  <si>
    <r>
      <rPr>
        <sz val="10"/>
        <rFont val="新細明體"/>
        <family val="1"/>
        <charset val="136"/>
      </rPr>
      <t>說</t>
    </r>
    <r>
      <rPr>
        <sz val="10"/>
        <color indexed="9"/>
        <rFont val="新細明體"/>
        <family val="1"/>
        <charset val="136"/>
      </rPr>
      <t>明明</t>
    </r>
    <r>
      <rPr>
        <sz val="10"/>
        <rFont val="新細明體"/>
        <family val="1"/>
        <charset val="136"/>
      </rPr>
      <t>明：各年執行裁判確定有罪人數之「計」列含法人，其年齡另列於「不詳」。</t>
    </r>
    <phoneticPr fontId="7" type="noConversion"/>
  </si>
  <si>
    <r>
      <rPr>
        <sz val="12"/>
        <rFont val="新細明體"/>
        <family val="1"/>
        <charset val="136"/>
      </rPr>
      <t>總</t>
    </r>
    <r>
      <rPr>
        <sz val="12"/>
        <rFont val="Times New Roman"/>
        <family val="1"/>
      </rPr>
      <t xml:space="preserve">    </t>
    </r>
    <r>
      <rPr>
        <sz val="12"/>
        <rFont val="新細明體"/>
        <family val="1"/>
        <charset val="136"/>
      </rPr>
      <t>計</t>
    </r>
  </si>
  <si>
    <r>
      <rPr>
        <sz val="12"/>
        <rFont val="新細明體"/>
        <family val="1"/>
        <charset val="136"/>
      </rPr>
      <t>不</t>
    </r>
    <r>
      <rPr>
        <sz val="12"/>
        <rFont val="Times New Roman"/>
        <family val="1"/>
      </rPr>
      <t xml:space="preserve"> </t>
    </r>
    <r>
      <rPr>
        <sz val="12"/>
        <rFont val="新細明體"/>
        <family val="1"/>
        <charset val="136"/>
      </rPr>
      <t>識</t>
    </r>
    <r>
      <rPr>
        <sz val="12"/>
        <rFont val="Times New Roman"/>
        <family val="1"/>
      </rPr>
      <t xml:space="preserve"> </t>
    </r>
    <r>
      <rPr>
        <sz val="12"/>
        <rFont val="新細明體"/>
        <family val="1"/>
        <charset val="136"/>
      </rPr>
      <t>字</t>
    </r>
    <phoneticPr fontId="7" type="noConversion"/>
  </si>
  <si>
    <r>
      <rPr>
        <sz val="12"/>
        <rFont val="新細明體"/>
        <family val="1"/>
        <charset val="136"/>
      </rPr>
      <t>國小暨自修</t>
    </r>
    <phoneticPr fontId="7" type="noConversion"/>
  </si>
  <si>
    <r>
      <rPr>
        <sz val="12"/>
        <rFont val="新細明體"/>
        <family val="1"/>
        <charset val="136"/>
      </rPr>
      <t>國</t>
    </r>
    <r>
      <rPr>
        <sz val="12"/>
        <rFont val="Times New Roman"/>
        <family val="1"/>
      </rPr>
      <t xml:space="preserve">  </t>
    </r>
    <r>
      <rPr>
        <sz val="12"/>
        <rFont val="新細明體"/>
        <family val="1"/>
        <charset val="136"/>
      </rPr>
      <t>中</t>
    </r>
    <phoneticPr fontId="7" type="noConversion"/>
  </si>
  <si>
    <r>
      <rPr>
        <sz val="12"/>
        <rFont val="新細明體"/>
        <family val="1"/>
        <charset val="136"/>
      </rPr>
      <t>高</t>
    </r>
    <r>
      <rPr>
        <sz val="12"/>
        <rFont val="Times New Roman"/>
        <family val="1"/>
      </rPr>
      <t xml:space="preserve"> </t>
    </r>
    <r>
      <rPr>
        <sz val="12"/>
        <rFont val="新細明體"/>
        <family val="1"/>
        <charset val="136"/>
      </rPr>
      <t>中</t>
    </r>
    <r>
      <rPr>
        <sz val="12"/>
        <rFont val="Times New Roman"/>
        <family val="1"/>
      </rPr>
      <t>(</t>
    </r>
    <r>
      <rPr>
        <sz val="12"/>
        <rFont val="新細明體"/>
        <family val="1"/>
        <charset val="136"/>
      </rPr>
      <t>職</t>
    </r>
    <r>
      <rPr>
        <sz val="12"/>
        <rFont val="Times New Roman"/>
        <family val="1"/>
      </rPr>
      <t>)</t>
    </r>
    <phoneticPr fontId="7" type="noConversion"/>
  </si>
  <si>
    <r>
      <rPr>
        <sz val="12"/>
        <rFont val="新細明體"/>
        <family val="1"/>
        <charset val="136"/>
      </rPr>
      <t>專科以上</t>
    </r>
    <phoneticPr fontId="7" type="noConversion"/>
  </si>
  <si>
    <r>
      <rPr>
        <sz val="12"/>
        <rFont val="新細明體"/>
        <family val="1"/>
        <charset val="136"/>
      </rPr>
      <t>不</t>
    </r>
    <r>
      <rPr>
        <sz val="12"/>
        <rFont val="Times New Roman"/>
        <family val="1"/>
      </rPr>
      <t xml:space="preserve">   </t>
    </r>
    <r>
      <rPr>
        <sz val="12"/>
        <rFont val="新細明體"/>
        <family val="1"/>
        <charset val="136"/>
      </rPr>
      <t>詳</t>
    </r>
    <phoneticPr fontId="7" type="noConversion"/>
  </si>
  <si>
    <r>
      <t>100</t>
    </r>
    <r>
      <rPr>
        <sz val="12"/>
        <rFont val="新細明體"/>
        <family val="1"/>
        <charset val="136"/>
      </rPr>
      <t>年</t>
    </r>
    <phoneticPr fontId="7" type="noConversion"/>
  </si>
  <si>
    <r>
      <rPr>
        <sz val="12"/>
        <rFont val="新細明體"/>
        <family val="1"/>
        <charset val="136"/>
      </rPr>
      <t>女</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</si>
  <si>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</si>
  <si>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</si>
  <si>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t>說</t>
    </r>
    <r>
      <rPr>
        <sz val="10"/>
        <color indexed="9"/>
        <rFont val="新細明體"/>
        <family val="1"/>
        <charset val="136"/>
      </rPr>
      <t>明明</t>
    </r>
    <r>
      <rPr>
        <sz val="10"/>
        <rFont val="新細明體"/>
        <family val="1"/>
        <charset val="136"/>
      </rPr>
      <t>明：各年執行裁判確定有罪人數之「計」列含法人，另列於「不詳」。</t>
    </r>
    <phoneticPr fontId="7" type="noConversion"/>
  </si>
  <si>
    <r>
      <rPr>
        <sz val="9"/>
        <rFont val="新細明體"/>
        <family val="1"/>
        <charset val="136"/>
      </rPr>
      <t>單位：人、新臺幣萬元</t>
    </r>
    <phoneticPr fontId="7" type="noConversion"/>
  </si>
  <si>
    <r>
      <rPr>
        <sz val="12"/>
        <rFont val="新細明體"/>
        <family val="1"/>
        <charset val="136"/>
      </rPr>
      <t>執行認罪協商案件裁判確定有罪人數</t>
    </r>
    <phoneticPr fontId="7" type="noConversion"/>
  </si>
  <si>
    <r>
      <rPr>
        <sz val="12"/>
        <rFont val="新細明體"/>
        <family val="1"/>
        <charset val="136"/>
      </rPr>
      <t>總計</t>
    </r>
    <phoneticPr fontId="7" type="noConversion"/>
  </si>
  <si>
    <r>
      <rPr>
        <sz val="12"/>
        <rFont val="新細明體"/>
        <family val="1"/>
        <charset val="136"/>
      </rPr>
      <t>六月以下</t>
    </r>
    <phoneticPr fontId="7" type="noConversion"/>
  </si>
  <si>
    <r>
      <rPr>
        <sz val="12"/>
        <rFont val="新細明體"/>
        <family val="1"/>
        <charset val="136"/>
      </rPr>
      <t>一年未滿</t>
    </r>
    <r>
      <rPr>
        <sz val="12"/>
        <rFont val="Times New Roman"/>
        <family val="1"/>
      </rPr>
      <t xml:space="preserve">   </t>
    </r>
    <r>
      <rPr>
        <sz val="12"/>
        <rFont val="新細明體"/>
        <family val="1"/>
        <charset val="136"/>
      </rPr>
      <t>逾六月</t>
    </r>
    <phoneticPr fontId="7" type="noConversion"/>
  </si>
  <si>
    <r>
      <rPr>
        <sz val="12"/>
        <rFont val="新細明體"/>
        <family val="1"/>
        <charset val="136"/>
      </rPr>
      <t>二年未滿</t>
    </r>
    <r>
      <rPr>
        <sz val="12"/>
        <rFont val="Times New Roman"/>
        <family val="1"/>
      </rPr>
      <t xml:space="preserve">   </t>
    </r>
    <r>
      <rPr>
        <sz val="12"/>
        <rFont val="新細明體"/>
        <family val="1"/>
        <charset val="136"/>
      </rPr>
      <t>一年以上</t>
    </r>
    <phoneticPr fontId="7" type="noConversion"/>
  </si>
  <si>
    <r>
      <rPr>
        <sz val="12"/>
        <rFont val="新細明體"/>
        <family val="1"/>
        <charset val="136"/>
      </rPr>
      <t>二年以上</t>
    </r>
    <phoneticPr fontId="7" type="noConversion"/>
  </si>
  <si>
    <r>
      <rPr>
        <sz val="12"/>
        <rFont val="新細明體"/>
        <family val="1"/>
        <charset val="136"/>
      </rPr>
      <t>金、免刑
拘役、罰</t>
    </r>
    <phoneticPr fontId="7" type="noConversion"/>
  </si>
  <si>
    <r>
      <rPr>
        <sz val="12"/>
        <rFont val="新細明體"/>
        <family val="1"/>
        <charset val="136"/>
      </rPr>
      <t>國庫</t>
    </r>
    <phoneticPr fontId="7" type="noConversion"/>
  </si>
  <si>
    <r>
      <rPr>
        <sz val="12"/>
        <rFont val="新細明體"/>
        <family val="1"/>
        <charset val="136"/>
      </rPr>
      <t>公益團體</t>
    </r>
    <phoneticPr fontId="7" type="noConversion"/>
  </si>
  <si>
    <r>
      <rPr>
        <sz val="12"/>
        <rFont val="新細明體"/>
        <family val="1"/>
        <charset val="136"/>
      </rPr>
      <t>團體
地方自治</t>
    </r>
    <phoneticPr fontId="7" type="noConversion"/>
  </si>
  <si>
    <r>
      <t>100</t>
    </r>
    <r>
      <rPr>
        <sz val="12"/>
        <rFont val="新細明體"/>
        <family val="1"/>
        <charset val="136"/>
      </rPr>
      <t>年</t>
    </r>
    <phoneticPr fontId="16" type="noConversion"/>
  </si>
  <si>
    <t>-</t>
    <phoneticPr fontId="18" type="noConversion"/>
  </si>
  <si>
    <r>
      <rPr>
        <sz val="10"/>
        <color indexed="9"/>
        <rFont val="新細明體"/>
        <family val="1"/>
        <charset val="136"/>
      </rPr>
      <t>說明明明：</t>
    </r>
    <r>
      <rPr>
        <sz val="10"/>
        <color indexed="9"/>
        <rFont val="Times New Roman"/>
        <family val="1"/>
      </rPr>
      <t xml:space="preserve">2. </t>
    </r>
    <r>
      <rPr>
        <sz val="10"/>
        <rFont val="新細明體"/>
        <family val="1"/>
        <charset val="136"/>
      </rPr>
      <t>公庫；尚未確定案件（例如：上訴中），則仍依確定時點及原指定支付對象納入統計。</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</si>
  <si>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</si>
  <si>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</si>
  <si>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</si>
  <si>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</si>
  <si>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原判決刑名</t>
    </r>
    <phoneticPr fontId="7" type="noConversion"/>
  </si>
  <si>
    <r>
      <rPr>
        <sz val="12"/>
        <rFont val="新細明體"/>
        <family val="1"/>
        <charset val="136"/>
      </rPr>
      <t>有期徒刑</t>
    </r>
    <phoneticPr fontId="7" type="noConversion"/>
  </si>
  <si>
    <r>
      <rPr>
        <sz val="12"/>
        <rFont val="新細明體"/>
        <family val="1"/>
        <charset val="136"/>
      </rPr>
      <t>二</t>
    </r>
    <r>
      <rPr>
        <sz val="12"/>
        <rFont val="Times New Roman"/>
        <family val="1"/>
      </rPr>
      <t xml:space="preserve">   </t>
    </r>
    <r>
      <rPr>
        <sz val="12"/>
        <rFont val="新細明體"/>
        <family val="1"/>
        <charset val="136"/>
      </rPr>
      <t>年</t>
    </r>
    <r>
      <rPr>
        <sz val="12"/>
        <rFont val="Times New Roman"/>
        <family val="1"/>
      </rPr>
      <t xml:space="preserve">   </t>
    </r>
    <r>
      <rPr>
        <sz val="12"/>
        <rFont val="新細明體"/>
        <family val="1"/>
        <charset val="136"/>
      </rPr>
      <t>以</t>
    </r>
    <r>
      <rPr>
        <sz val="12"/>
        <rFont val="Times New Roman"/>
        <family val="1"/>
      </rPr>
      <t xml:space="preserve">  </t>
    </r>
    <r>
      <rPr>
        <sz val="12"/>
        <rFont val="新細明體"/>
        <family val="1"/>
        <charset val="136"/>
      </rPr>
      <t>下</t>
    </r>
    <phoneticPr fontId="7" type="noConversion"/>
  </si>
  <si>
    <r>
      <rPr>
        <sz val="12"/>
        <rFont val="新細明體"/>
        <family val="1"/>
        <charset val="136"/>
      </rPr>
      <t>逾二年三年以下</t>
    </r>
    <r>
      <rPr>
        <sz val="12"/>
        <rFont val="Times New Roman"/>
        <family val="1"/>
      </rPr>
      <t xml:space="preserve"> </t>
    </r>
    <phoneticPr fontId="7" type="noConversion"/>
  </si>
  <si>
    <r>
      <rPr>
        <sz val="12"/>
        <rFont val="新細明體"/>
        <family val="1"/>
        <charset val="136"/>
      </rPr>
      <t>人</t>
    </r>
    <phoneticPr fontId="7" type="noConversion"/>
  </si>
  <si>
    <r>
      <rPr>
        <sz val="12"/>
        <rFont val="新細明體"/>
        <family val="1"/>
        <charset val="136"/>
      </rPr>
      <t>受緩刑宣告人數</t>
    </r>
    <phoneticPr fontId="7" type="noConversion"/>
  </si>
  <si>
    <r>
      <rPr>
        <sz val="12"/>
        <rFont val="新細明體"/>
        <family val="1"/>
        <charset val="136"/>
      </rPr>
      <t>撤銷緩刑宣告人數</t>
    </r>
    <phoneticPr fontId="7" type="noConversion"/>
  </si>
  <si>
    <r>
      <rPr>
        <sz val="12"/>
        <rFont val="新細明體"/>
        <family val="1"/>
        <charset val="136"/>
      </rPr>
      <t>總計</t>
    </r>
    <phoneticPr fontId="45" type="noConversion"/>
  </si>
  <si>
    <r>
      <rPr>
        <sz val="12"/>
        <rFont val="新細明體"/>
        <family val="1"/>
        <charset val="136"/>
      </rPr>
      <t>刑法犯
普通</t>
    </r>
    <phoneticPr fontId="45" type="noConversion"/>
  </si>
  <si>
    <r>
      <rPr>
        <sz val="12"/>
        <rFont val="新細明體"/>
        <family val="1"/>
        <charset val="136"/>
      </rPr>
      <t>刑法犯
特別</t>
    </r>
    <phoneticPr fontId="45" type="noConversion"/>
  </si>
  <si>
    <r>
      <rPr>
        <sz val="12"/>
        <rFont val="新細明體"/>
        <family val="1"/>
        <charset val="136"/>
      </rPr>
      <t>刑法犯
普通</t>
    </r>
    <phoneticPr fontId="45" type="noConversion"/>
  </si>
  <si>
    <r>
      <rPr>
        <sz val="9.5"/>
        <rFont val="新細明體"/>
        <family val="1"/>
        <charset val="136"/>
      </rPr>
      <t>第一項第一款
刑法第七十五條</t>
    </r>
    <phoneticPr fontId="45" type="noConversion"/>
  </si>
  <si>
    <r>
      <rPr>
        <sz val="9.5"/>
        <rFont val="新細明體"/>
        <family val="1"/>
        <charset val="136"/>
      </rPr>
      <t>第一項第二款
刑法第七十五條</t>
    </r>
    <phoneticPr fontId="45" type="noConversion"/>
  </si>
  <si>
    <r>
      <rPr>
        <sz val="8"/>
        <rFont val="新細明體"/>
        <family val="1"/>
        <charset val="136"/>
      </rPr>
      <t>之一第一項第一款
刑法第七十五條</t>
    </r>
    <phoneticPr fontId="45" type="noConversion"/>
  </si>
  <si>
    <r>
      <rPr>
        <sz val="8"/>
        <rFont val="新細明體"/>
        <family val="1"/>
        <charset val="136"/>
      </rPr>
      <t>之一第一項第二款
刑法第七十五條</t>
    </r>
    <phoneticPr fontId="45" type="noConversion"/>
  </si>
  <si>
    <r>
      <rPr>
        <sz val="8"/>
        <rFont val="新細明體"/>
        <family val="1"/>
        <charset val="136"/>
      </rPr>
      <t>之一第一項第三款
刑法第七十五條</t>
    </r>
    <phoneticPr fontId="45" type="noConversion"/>
  </si>
  <si>
    <r>
      <rPr>
        <sz val="8"/>
        <rFont val="新細明體"/>
        <family val="1"/>
        <charset val="136"/>
      </rPr>
      <t>之一第一項第四款
刑法第七十五條</t>
    </r>
    <phoneticPr fontId="45" type="noConversion"/>
  </si>
  <si>
    <r>
      <rPr>
        <sz val="8"/>
        <rFont val="新細明體"/>
        <family val="1"/>
        <charset val="136"/>
      </rPr>
      <t>情節重大
應遵守事項
違反保護管束</t>
    </r>
    <phoneticPr fontId="45" type="noConversion"/>
  </si>
  <si>
    <r>
      <t>100</t>
    </r>
    <r>
      <rPr>
        <sz val="12"/>
        <rFont val="新細明體"/>
        <family val="1"/>
        <charset val="136"/>
      </rPr>
      <t>年</t>
    </r>
    <phoneticPr fontId="7" type="noConversion"/>
  </si>
  <si>
    <t>-</t>
    <phoneticPr fontId="18" type="noConversion"/>
  </si>
  <si>
    <r>
      <rPr>
        <sz val="10"/>
        <rFont val="新細明體"/>
        <family val="1"/>
        <charset val="136"/>
      </rPr>
      <t>說　　明：受緩刑宣告人數與撤銷緩刑宣告人數非源於同一母數，不宜相互比較。</t>
    </r>
    <phoneticPr fontId="18" type="noConversion"/>
  </si>
  <si>
    <r>
      <rPr>
        <sz val="14"/>
        <rFont val="新細明體"/>
        <family val="1"/>
        <charset val="136"/>
      </rPr>
      <t>總計</t>
    </r>
    <phoneticPr fontId="7" type="noConversion"/>
  </si>
  <si>
    <r>
      <rPr>
        <sz val="14"/>
        <rFont val="新細明體"/>
        <family val="1"/>
        <charset val="136"/>
      </rPr>
      <t>免刑</t>
    </r>
  </si>
  <si>
    <r>
      <rPr>
        <sz val="14"/>
        <rFont val="新細明體"/>
        <family val="1"/>
        <charset val="136"/>
      </rPr>
      <t>無罪</t>
    </r>
  </si>
  <si>
    <r>
      <rPr>
        <sz val="14"/>
        <rFont val="新細明體"/>
        <family val="1"/>
        <charset val="136"/>
      </rPr>
      <t>免訴</t>
    </r>
  </si>
  <si>
    <r>
      <rPr>
        <sz val="14"/>
        <rFont val="新細明體"/>
        <family val="1"/>
        <charset val="136"/>
      </rPr>
      <t>不受理</t>
    </r>
    <phoneticPr fontId="53" type="noConversion"/>
  </si>
  <si>
    <r>
      <rPr>
        <sz val="14"/>
        <rFont val="新細明體"/>
        <family val="1"/>
        <charset val="136"/>
      </rPr>
      <t>其他</t>
    </r>
  </si>
  <si>
    <r>
      <rPr>
        <sz val="14"/>
        <rFont val="新細明體"/>
        <family val="1"/>
        <charset val="136"/>
      </rPr>
      <t>死刑</t>
    </r>
    <phoneticPr fontId="7" type="noConversion"/>
  </si>
  <si>
    <r>
      <rPr>
        <sz val="14"/>
        <rFont val="新細明體"/>
        <family val="1"/>
        <charset val="136"/>
      </rPr>
      <t>徒刑
無期</t>
    </r>
    <phoneticPr fontId="7" type="noConversion"/>
  </si>
  <si>
    <r>
      <rPr>
        <sz val="14"/>
        <rFont val="新細明體"/>
        <family val="1"/>
        <charset val="136"/>
      </rPr>
      <t>徒刑
有期</t>
    </r>
    <phoneticPr fontId="7" type="noConversion"/>
  </si>
  <si>
    <r>
      <rPr>
        <sz val="14"/>
        <rFont val="新細明體"/>
        <family val="1"/>
        <charset val="136"/>
      </rPr>
      <t>拘役</t>
    </r>
    <phoneticPr fontId="7" type="noConversion"/>
  </si>
  <si>
    <r>
      <rPr>
        <sz val="14"/>
        <rFont val="新細明體"/>
        <family val="1"/>
        <charset val="136"/>
      </rPr>
      <t>罰金</t>
    </r>
    <phoneticPr fontId="7" type="noConversion"/>
  </si>
  <si>
    <r>
      <rPr>
        <sz val="10"/>
        <rFont val="新細明體"/>
        <family val="1"/>
        <charset val="136"/>
      </rPr>
      <t>　　　　　</t>
    </r>
    <r>
      <rPr>
        <sz val="10"/>
        <rFont val="Times New Roman"/>
        <family val="1"/>
      </rPr>
      <t xml:space="preserve">2. </t>
    </r>
    <r>
      <rPr>
        <sz val="10"/>
        <rFont val="新細明體"/>
        <family val="1"/>
        <charset val="136"/>
      </rPr>
      <t>本表其他欄內包括自訴駁回、管轄錯誤、行為不罰、易以訓誡及撤回等。</t>
    </r>
    <phoneticPr fontId="53" type="noConversion"/>
  </si>
  <si>
    <t>-</t>
    <phoneticPr fontId="16" type="noConversion"/>
  </si>
  <si>
    <r>
      <rPr>
        <sz val="15"/>
        <rFont val="新細明體"/>
        <family val="1"/>
        <charset val="136"/>
      </rPr>
      <t>表</t>
    </r>
    <r>
      <rPr>
        <sz val="15"/>
        <rFont val="Times New Roman"/>
        <family val="1"/>
      </rPr>
      <t xml:space="preserve">2-3-2   </t>
    </r>
    <r>
      <rPr>
        <sz val="15"/>
        <rFont val="新細明體"/>
        <family val="1"/>
        <charset val="136"/>
      </rPr>
      <t>近</t>
    </r>
    <r>
      <rPr>
        <sz val="15"/>
        <rFont val="Times New Roman"/>
        <family val="1"/>
      </rPr>
      <t>10</t>
    </r>
    <r>
      <rPr>
        <sz val="15"/>
        <rFont val="新細明體"/>
        <family val="1"/>
        <charset val="136"/>
      </rPr>
      <t>年地方檢察署已執行自由刑</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</si>
  <si>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</si>
  <si>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</si>
  <si>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</si>
  <si>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人</t>
    </r>
    <r>
      <rPr>
        <sz val="12"/>
        <rFont val="Times New Roman"/>
        <family val="1"/>
      </rPr>
      <t xml:space="preserve">  </t>
    </r>
    <phoneticPr fontId="7" type="noConversion"/>
  </si>
  <si>
    <r>
      <rPr>
        <sz val="12"/>
        <rFont val="新細明體"/>
        <family val="1"/>
        <charset val="136"/>
      </rPr>
      <t>人</t>
    </r>
    <r>
      <rPr>
        <sz val="12"/>
        <rFont val="Times New Roman"/>
        <family val="1"/>
      </rPr>
      <t xml:space="preserve">  </t>
    </r>
    <phoneticPr fontId="7" type="noConversion"/>
  </si>
  <si>
    <t>%</t>
    <phoneticPr fontId="7" type="noConversion"/>
  </si>
  <si>
    <r>
      <rPr>
        <sz val="12"/>
        <rFont val="新細明體"/>
        <family val="1"/>
        <charset val="136"/>
      </rPr>
      <t>人</t>
    </r>
    <r>
      <rPr>
        <sz val="12"/>
        <rFont val="Times New Roman"/>
        <family val="1"/>
      </rPr>
      <t xml:space="preserve">  </t>
    </r>
    <phoneticPr fontId="7" type="noConversion"/>
  </si>
  <si>
    <r>
      <rPr>
        <sz val="12"/>
        <rFont val="新細明體"/>
        <family val="1"/>
        <charset val="136"/>
      </rPr>
      <t>人</t>
    </r>
    <r>
      <rPr>
        <sz val="12"/>
        <rFont val="Times New Roman"/>
        <family val="1"/>
      </rPr>
      <t xml:space="preserve">  </t>
    </r>
    <phoneticPr fontId="7" type="noConversion"/>
  </si>
  <si>
    <r>
      <rPr>
        <sz val="11"/>
        <rFont val="新細明體"/>
        <family val="1"/>
        <charset val="136"/>
      </rPr>
      <t>總計</t>
    </r>
    <phoneticPr fontId="7" type="noConversion"/>
  </si>
  <si>
    <r>
      <rPr>
        <sz val="11"/>
        <rFont val="新細明體"/>
        <family val="1"/>
        <charset val="136"/>
      </rPr>
      <t>易科罰金</t>
    </r>
    <phoneticPr fontId="7" type="noConversion"/>
  </si>
  <si>
    <r>
      <rPr>
        <sz val="11"/>
        <rFont val="新細明體"/>
        <family val="1"/>
        <charset val="136"/>
      </rPr>
      <t>易服社會勞動</t>
    </r>
    <phoneticPr fontId="7" type="noConversion"/>
  </si>
  <si>
    <r>
      <rPr>
        <sz val="11"/>
        <rFont val="新細明體"/>
        <family val="1"/>
        <charset val="136"/>
      </rPr>
      <t>六月以下</t>
    </r>
    <phoneticPr fontId="7" type="noConversion"/>
  </si>
  <si>
    <r>
      <rPr>
        <sz val="11"/>
        <rFont val="新細明體"/>
        <family val="1"/>
        <charset val="136"/>
      </rPr>
      <t>逾六月一年未滿</t>
    </r>
    <phoneticPr fontId="7" type="noConversion"/>
  </si>
  <si>
    <r>
      <rPr>
        <sz val="11"/>
        <rFont val="新細明體"/>
        <family val="1"/>
        <charset val="136"/>
      </rPr>
      <t>一年以上二年未滿</t>
    </r>
  </si>
  <si>
    <r>
      <rPr>
        <sz val="11"/>
        <rFont val="新細明體"/>
        <family val="1"/>
        <charset val="136"/>
      </rPr>
      <t>二年以上三年未滿</t>
    </r>
  </si>
  <si>
    <r>
      <rPr>
        <sz val="11"/>
        <rFont val="新細明體"/>
        <family val="1"/>
        <charset val="136"/>
      </rPr>
      <t>三年以上五年未滿</t>
    </r>
  </si>
  <si>
    <r>
      <rPr>
        <sz val="11"/>
        <rFont val="新細明體"/>
        <family val="1"/>
        <charset val="136"/>
      </rPr>
      <t>五年以上七年未滿</t>
    </r>
  </si>
  <si>
    <r>
      <rPr>
        <sz val="11"/>
        <rFont val="新細明體"/>
        <family val="1"/>
        <charset val="136"/>
      </rPr>
      <t>七年以上十年未滿</t>
    </r>
  </si>
  <si>
    <r>
      <rPr>
        <sz val="11"/>
        <rFont val="新細明體"/>
        <family val="1"/>
        <charset val="136"/>
      </rPr>
      <t>十年以上十五年以下</t>
    </r>
    <phoneticPr fontId="7" type="noConversion"/>
  </si>
  <si>
    <r>
      <rPr>
        <sz val="11"/>
        <rFont val="新細明體"/>
        <family val="1"/>
        <charset val="136"/>
      </rPr>
      <t>逾十五年</t>
    </r>
    <phoneticPr fontId="7" type="noConversion"/>
  </si>
  <si>
    <r>
      <rPr>
        <sz val="12"/>
        <rFont val="新細明體"/>
        <family val="1"/>
        <charset val="136"/>
      </rPr>
      <t>易服社會勞動</t>
    </r>
    <phoneticPr fontId="7" type="noConversion"/>
  </si>
  <si>
    <r>
      <rPr>
        <sz val="15"/>
        <rFont val="新細明體"/>
        <family val="1"/>
        <charset val="136"/>
      </rPr>
      <t>表</t>
    </r>
    <r>
      <rPr>
        <sz val="15"/>
        <rFont val="Times New Roman"/>
        <family val="1"/>
      </rPr>
      <t>2-3-5</t>
    </r>
    <r>
      <rPr>
        <sz val="15"/>
        <rFont val="新細明體"/>
        <family val="1"/>
        <charset val="136"/>
      </rPr>
      <t>　近</t>
    </r>
    <r>
      <rPr>
        <sz val="15"/>
        <rFont val="Times New Roman"/>
        <family val="1"/>
      </rPr>
      <t>5</t>
    </r>
    <r>
      <rPr>
        <sz val="15"/>
        <rFont val="新細明體"/>
        <family val="1"/>
        <charset val="136"/>
      </rPr>
      <t>年地方檢察署已執行罰金人數</t>
    </r>
    <phoneticPr fontId="7" type="noConversion"/>
  </si>
  <si>
    <t>6,986 (100.00%)</t>
    <phoneticPr fontId="18" type="noConversion"/>
  </si>
  <si>
    <t>7,203 (100.00%)</t>
    <phoneticPr fontId="18" type="noConversion"/>
  </si>
  <si>
    <t>6,884 (100.00%)</t>
    <phoneticPr fontId="18" type="noConversion"/>
  </si>
  <si>
    <t>7,138 (100.00%)</t>
    <phoneticPr fontId="18" type="noConversion"/>
  </si>
  <si>
    <r>
      <rPr>
        <sz val="12"/>
        <rFont val="新細明體"/>
        <family val="1"/>
        <charset val="136"/>
      </rPr>
      <t>繳納罰金</t>
    </r>
    <phoneticPr fontId="7" type="noConversion"/>
  </si>
  <si>
    <t>6,284 (89.95%)</t>
    <phoneticPr fontId="18" type="noConversion"/>
  </si>
  <si>
    <t>6,390 (88.71%)</t>
    <phoneticPr fontId="18" type="noConversion"/>
  </si>
  <si>
    <t>6,003 (87.20%)</t>
    <phoneticPr fontId="18" type="noConversion"/>
  </si>
  <si>
    <t>6,216 (87.08%)</t>
    <phoneticPr fontId="18" type="noConversion"/>
  </si>
  <si>
    <r>
      <rPr>
        <sz val="12"/>
        <rFont val="新細明體"/>
        <family val="1"/>
        <charset val="136"/>
      </rPr>
      <t>易服勞役</t>
    </r>
    <phoneticPr fontId="7" type="noConversion"/>
  </si>
  <si>
    <t>623 (8.92%)</t>
    <phoneticPr fontId="18" type="noConversion"/>
  </si>
  <si>
    <t>721 (10.01%)</t>
    <phoneticPr fontId="18" type="noConversion"/>
  </si>
  <si>
    <t>802 (11.65%)</t>
    <phoneticPr fontId="18" type="noConversion"/>
  </si>
  <si>
    <t>837 (11.73%)</t>
    <phoneticPr fontId="18" type="noConversion"/>
  </si>
  <si>
    <t>79 (1.13%)</t>
    <phoneticPr fontId="18" type="noConversion"/>
  </si>
  <si>
    <t>92 (1.28%)</t>
    <phoneticPr fontId="18" type="noConversion"/>
  </si>
  <si>
    <t>79 (1.15%)</t>
    <phoneticPr fontId="18" type="noConversion"/>
  </si>
  <si>
    <t>85 (1.19%)</t>
    <phoneticPr fontId="18" type="noConversion"/>
  </si>
  <si>
    <r>
      <rPr>
        <sz val="15"/>
        <rFont val="新細明體"/>
        <family val="1"/>
        <charset val="136"/>
      </rPr>
      <t>表</t>
    </r>
    <r>
      <rPr>
        <sz val="15"/>
        <rFont val="Times New Roman"/>
        <family val="1"/>
      </rPr>
      <t xml:space="preserve">2-3-6   </t>
    </r>
    <r>
      <rPr>
        <sz val="15"/>
        <rFont val="新細明體"/>
        <family val="1"/>
        <charset val="136"/>
      </rPr>
      <t>近</t>
    </r>
    <r>
      <rPr>
        <sz val="15"/>
        <rFont val="Times New Roman"/>
        <family val="1"/>
      </rPr>
      <t>10</t>
    </r>
    <r>
      <rPr>
        <sz val="15"/>
        <rFont val="新細明體"/>
        <family val="1"/>
        <charset val="136"/>
      </rPr>
      <t>年地方檢察署執行裁判確定保安處分情形</t>
    </r>
    <phoneticPr fontId="7" type="noConversion"/>
  </si>
  <si>
    <r>
      <rPr>
        <sz val="11"/>
        <rFont val="新細明體"/>
        <family val="1"/>
        <charset val="136"/>
      </rPr>
      <t>保護管束</t>
    </r>
  </si>
  <si>
    <t>驅逐出境</t>
    <phoneticPr fontId="18" type="noConversion"/>
  </si>
  <si>
    <r>
      <rPr>
        <sz val="11"/>
        <rFont val="新細明體"/>
        <family val="1"/>
        <charset val="136"/>
      </rPr>
      <t>監護</t>
    </r>
    <phoneticPr fontId="7" type="noConversion"/>
  </si>
  <si>
    <r>
      <rPr>
        <sz val="11"/>
        <rFont val="新細明體"/>
        <family val="1"/>
        <charset val="136"/>
      </rPr>
      <t>強制工作</t>
    </r>
  </si>
  <si>
    <r>
      <rPr>
        <sz val="11"/>
        <rFont val="新細明體"/>
        <family val="1"/>
        <charset val="136"/>
      </rPr>
      <t>禁戒</t>
    </r>
    <phoneticPr fontId="7" type="noConversion"/>
  </si>
  <si>
    <r>
      <rPr>
        <sz val="11"/>
        <rFont val="新細明體"/>
        <family val="1"/>
        <charset val="136"/>
      </rPr>
      <t>強制治療</t>
    </r>
  </si>
  <si>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</si>
  <si>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</si>
  <si>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</si>
  <si>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t>說　　明：本表不含假釋中付保護管束及停止強制工作付保護管束等案件。</t>
    <phoneticPr fontId="18" type="noConversion"/>
  </si>
  <si>
    <t>貪污治罪條例</t>
  </si>
  <si>
    <t>詐欺罪</t>
  </si>
  <si>
    <t>證券交易法</t>
  </si>
  <si>
    <t>偽造文書印文罪</t>
  </si>
  <si>
    <t>侵占罪</t>
  </si>
  <si>
    <t>背信及重利罪</t>
  </si>
  <si>
    <t>洗錢防制法</t>
  </si>
  <si>
    <t>空氣污染防制法</t>
  </si>
  <si>
    <t>公平交易法</t>
  </si>
  <si>
    <t>期貨交易法</t>
  </si>
  <si>
    <t>水污染防治法</t>
  </si>
  <si>
    <t>偽造有價證券罪</t>
  </si>
  <si>
    <t>毒品危害防制條例</t>
  </si>
  <si>
    <t>森林法</t>
  </si>
  <si>
    <t>竊盜罪</t>
  </si>
  <si>
    <t>野生動物保育法</t>
  </si>
  <si>
    <t>藥事法</t>
  </si>
  <si>
    <t>政府採購法</t>
  </si>
  <si>
    <t>廢棄物清理法</t>
  </si>
  <si>
    <r>
      <rPr>
        <sz val="12"/>
        <rFont val="新細明體"/>
        <family val="1"/>
        <charset val="136"/>
      </rPr>
      <t>總收容人數</t>
    </r>
    <phoneticPr fontId="7" type="noConversion"/>
  </si>
  <si>
    <r>
      <rPr>
        <sz val="12"/>
        <rFont val="新細明體"/>
        <family val="1"/>
        <charset val="136"/>
      </rPr>
      <t>監獄收容人</t>
    </r>
    <phoneticPr fontId="7" type="noConversion"/>
  </si>
  <si>
    <r>
      <rPr>
        <sz val="12"/>
        <rFont val="新細明體"/>
        <family val="1"/>
        <charset val="136"/>
      </rPr>
      <t>強制工作人數</t>
    </r>
    <phoneticPr fontId="7" type="noConversion"/>
  </si>
  <si>
    <r>
      <rPr>
        <sz val="12"/>
        <rFont val="新細明體"/>
        <family val="1"/>
        <charset val="136"/>
      </rPr>
      <t>受感化教育學生</t>
    </r>
    <phoneticPr fontId="7" type="noConversion"/>
  </si>
  <si>
    <r>
      <rPr>
        <sz val="12"/>
        <rFont val="新細明體"/>
        <family val="1"/>
        <charset val="136"/>
      </rPr>
      <t>被告及被管收人</t>
    </r>
    <phoneticPr fontId="7" type="noConversion"/>
  </si>
  <si>
    <r>
      <rPr>
        <sz val="12"/>
        <rFont val="新細明體"/>
        <family val="1"/>
        <charset val="136"/>
      </rPr>
      <t>收容少年</t>
    </r>
    <phoneticPr fontId="7" type="noConversion"/>
  </si>
  <si>
    <r>
      <rPr>
        <sz val="12"/>
        <rFont val="新細明體"/>
        <family val="1"/>
        <charset val="136"/>
      </rPr>
      <t>受觀察勒戒人</t>
    </r>
    <phoneticPr fontId="7" type="noConversion"/>
  </si>
  <si>
    <r>
      <rPr>
        <sz val="12"/>
        <rFont val="新細明體"/>
        <family val="1"/>
        <charset val="136"/>
      </rPr>
      <t>戒治所收容人</t>
    </r>
    <phoneticPr fontId="7" type="noConversion"/>
  </si>
  <si>
    <r>
      <rPr>
        <sz val="12"/>
        <rFont val="新細明體"/>
        <family val="1"/>
        <charset val="136"/>
      </rPr>
      <t>核定容額</t>
    </r>
    <phoneticPr fontId="7" type="noConversion"/>
  </si>
  <si>
    <r>
      <rPr>
        <sz val="12"/>
        <rFont val="新細明體"/>
        <family val="1"/>
        <charset val="136"/>
      </rPr>
      <t>超</t>
    </r>
    <r>
      <rPr>
        <sz val="12"/>
        <rFont val="Times New Roman"/>
        <family val="1"/>
      </rPr>
      <t xml:space="preserve"> </t>
    </r>
    <r>
      <rPr>
        <sz val="12"/>
        <rFont val="新細明體"/>
        <family val="1"/>
        <charset val="136"/>
      </rPr>
      <t>額</t>
    </r>
    <r>
      <rPr>
        <sz val="12"/>
        <rFont val="Times New Roman"/>
        <family val="1"/>
      </rPr>
      <t xml:space="preserve"> </t>
    </r>
    <r>
      <rPr>
        <sz val="12"/>
        <rFont val="新細明體"/>
        <family val="1"/>
        <charset val="136"/>
      </rPr>
      <t>收</t>
    </r>
    <r>
      <rPr>
        <sz val="12"/>
        <rFont val="Times New Roman"/>
        <family val="1"/>
      </rPr>
      <t xml:space="preserve"> </t>
    </r>
    <r>
      <rPr>
        <sz val="12"/>
        <rFont val="新細明體"/>
        <family val="1"/>
        <charset val="136"/>
      </rPr>
      <t>容</t>
    </r>
    <phoneticPr fontId="7" type="noConversion"/>
  </si>
  <si>
    <r>
      <rPr>
        <sz val="12"/>
        <rFont val="新細明體"/>
        <family val="1"/>
        <charset val="136"/>
      </rPr>
      <t>計</t>
    </r>
    <phoneticPr fontId="7" type="noConversion"/>
  </si>
  <si>
    <r>
      <rPr>
        <sz val="12"/>
        <rFont val="新細明體"/>
        <family val="1"/>
        <charset val="136"/>
      </rPr>
      <t>受刑人</t>
    </r>
    <phoneticPr fontId="7" type="noConversion"/>
  </si>
  <si>
    <r>
      <rPr>
        <sz val="10"/>
        <rFont val="新細明體"/>
        <family val="1"/>
        <charset val="136"/>
      </rPr>
      <t>及押候執行者
受保安處分人</t>
    </r>
    <phoneticPr fontId="7" type="noConversion"/>
  </si>
  <si>
    <r>
      <rPr>
        <sz val="12"/>
        <rFont val="新細明體"/>
        <family val="1"/>
        <charset val="136"/>
      </rPr>
      <t>成年</t>
    </r>
    <phoneticPr fontId="7" type="noConversion"/>
  </si>
  <si>
    <r>
      <rPr>
        <sz val="12"/>
        <rFont val="新細明體"/>
        <family val="1"/>
        <charset val="136"/>
      </rPr>
      <t>少年</t>
    </r>
    <phoneticPr fontId="7" type="noConversion"/>
  </si>
  <si>
    <r>
      <rPr>
        <sz val="12"/>
        <rFont val="新細明體"/>
        <family val="1"/>
        <charset val="136"/>
      </rPr>
      <t>人數</t>
    </r>
    <phoneticPr fontId="7" type="noConversion"/>
  </si>
  <si>
    <r>
      <rPr>
        <sz val="12"/>
        <rFont val="新細明體"/>
        <family val="1"/>
        <charset val="136"/>
      </rPr>
      <t>比率</t>
    </r>
    <phoneticPr fontId="7" type="noConversion"/>
  </si>
  <si>
    <t>100</t>
  </si>
  <si>
    <t>101</t>
  </si>
  <si>
    <t>102</t>
  </si>
  <si>
    <t>103</t>
  </si>
  <si>
    <t>104</t>
  </si>
  <si>
    <t>105</t>
  </si>
  <si>
    <t>106</t>
  </si>
  <si>
    <t>107</t>
  </si>
  <si>
    <t>108</t>
  </si>
  <si>
    <t>109</t>
    <phoneticPr fontId="16" type="noConversion"/>
  </si>
  <si>
    <t>-</t>
    <phoneticPr fontId="16" type="noConversion"/>
  </si>
  <si>
    <t>100</t>
    <phoneticPr fontId="18" type="noConversion"/>
  </si>
  <si>
    <r>
      <rPr>
        <sz val="12"/>
        <rFont val="新細明體"/>
        <family val="1"/>
        <charset val="136"/>
      </rPr>
      <t>指數</t>
    </r>
    <phoneticPr fontId="7" type="noConversion"/>
  </si>
  <si>
    <r>
      <rPr>
        <sz val="12"/>
        <rFont val="新細明體"/>
        <family val="1"/>
        <charset val="136"/>
      </rPr>
      <t>指數</t>
    </r>
    <phoneticPr fontId="7" type="noConversion"/>
  </si>
  <si>
    <r>
      <rPr>
        <sz val="12"/>
        <rFont val="新細明體"/>
        <family val="1"/>
        <charset val="136"/>
      </rPr>
      <t>指數</t>
    </r>
    <phoneticPr fontId="7" type="noConversion"/>
  </si>
  <si>
    <r>
      <rPr>
        <sz val="12"/>
        <rFont val="新細明體"/>
        <family val="1"/>
        <charset val="136"/>
      </rPr>
      <t>男</t>
    </r>
  </si>
  <si>
    <r>
      <rPr>
        <sz val="12"/>
        <rFont val="新細明體"/>
        <family val="1"/>
        <charset val="136"/>
      </rPr>
      <t>女</t>
    </r>
  </si>
  <si>
    <t>105</t>
    <phoneticPr fontId="18" type="noConversion"/>
  </si>
  <si>
    <t>109</t>
  </si>
  <si>
    <r>
      <rPr>
        <sz val="12"/>
        <rFont val="新細明體"/>
        <family val="1"/>
        <charset val="136"/>
      </rPr>
      <t>指數</t>
    </r>
    <phoneticPr fontId="7" type="noConversion"/>
  </si>
  <si>
    <r>
      <rPr>
        <sz val="15"/>
        <rFont val="新細明體"/>
        <family val="1"/>
        <charset val="136"/>
      </rPr>
      <t>表</t>
    </r>
    <r>
      <rPr>
        <sz val="15"/>
        <rFont val="Times New Roman"/>
        <family val="1"/>
      </rPr>
      <t>2-4-3</t>
    </r>
    <r>
      <rPr>
        <sz val="15"/>
        <rFont val="新細明體"/>
        <family val="1"/>
        <charset val="136"/>
      </rPr>
      <t>　近</t>
    </r>
    <r>
      <rPr>
        <sz val="15"/>
        <rFont val="Times New Roman"/>
        <family val="1"/>
      </rPr>
      <t>10</t>
    </r>
    <r>
      <rPr>
        <sz val="15"/>
        <rFont val="新細明體"/>
        <family val="1"/>
        <charset val="136"/>
      </rPr>
      <t>年監獄新入監受刑人入監前教育程度</t>
    </r>
    <phoneticPr fontId="7" type="noConversion"/>
  </si>
  <si>
    <r>
      <rPr>
        <sz val="12"/>
        <rFont val="新細明體"/>
        <family val="1"/>
        <charset val="136"/>
      </rPr>
      <t>高中</t>
    </r>
    <r>
      <rPr>
        <sz val="12"/>
        <rFont val="Times New Roman"/>
        <family val="1"/>
      </rPr>
      <t>(</t>
    </r>
    <r>
      <rPr>
        <sz val="12"/>
        <rFont val="新細明體"/>
        <family val="1"/>
        <charset val="136"/>
      </rPr>
      <t>職</t>
    </r>
    <r>
      <rPr>
        <sz val="12"/>
        <rFont val="Times New Roman"/>
        <family val="1"/>
      </rPr>
      <t>)</t>
    </r>
    <phoneticPr fontId="7" type="noConversion"/>
  </si>
  <si>
    <r>
      <rPr>
        <sz val="12"/>
        <rFont val="新細明體"/>
        <family val="1"/>
        <charset val="136"/>
      </rPr>
      <t>大專以上</t>
    </r>
    <phoneticPr fontId="7" type="noConversion"/>
  </si>
  <si>
    <r>
      <rPr>
        <sz val="12"/>
        <rFont val="新細明體"/>
        <family val="1"/>
        <charset val="136"/>
      </rPr>
      <t>計</t>
    </r>
    <phoneticPr fontId="7" type="noConversion"/>
  </si>
  <si>
    <t>-</t>
    <phoneticPr fontId="18" type="noConversion"/>
  </si>
  <si>
    <r>
      <rPr>
        <sz val="12"/>
        <rFont val="新細明體"/>
        <family val="1"/>
        <charset val="136"/>
      </rPr>
      <t>人</t>
    </r>
    <phoneticPr fontId="7" type="noConversion"/>
  </si>
  <si>
    <r>
      <rPr>
        <sz val="12"/>
        <rFont val="新細明體"/>
        <family val="1"/>
        <charset val="136"/>
      </rPr>
      <t>人</t>
    </r>
    <phoneticPr fontId="7" type="noConversion"/>
  </si>
  <si>
    <t>-</t>
    <phoneticPr fontId="18" type="noConversion"/>
  </si>
  <si>
    <r>
      <rPr>
        <sz val="15"/>
        <rFont val="新細明體"/>
        <family val="1"/>
        <charset val="136"/>
      </rPr>
      <t>表</t>
    </r>
    <r>
      <rPr>
        <sz val="15"/>
        <rFont val="Times New Roman"/>
        <family val="1"/>
      </rPr>
      <t>2-4-4</t>
    </r>
    <r>
      <rPr>
        <sz val="15"/>
        <rFont val="新細明體"/>
        <family val="1"/>
        <charset val="136"/>
      </rPr>
      <t>　近</t>
    </r>
    <r>
      <rPr>
        <sz val="15"/>
        <rFont val="Times New Roman"/>
        <family val="1"/>
      </rPr>
      <t>10</t>
    </r>
    <r>
      <rPr>
        <sz val="15"/>
        <rFont val="新細明體"/>
        <family val="1"/>
        <charset val="136"/>
      </rPr>
      <t>年監獄新入監受刑人入監時之年齡</t>
    </r>
    <phoneticPr fontId="7" type="noConversion"/>
  </si>
  <si>
    <r>
      <t xml:space="preserve">80
</t>
    </r>
    <r>
      <rPr>
        <sz val="12"/>
        <rFont val="新細明體"/>
        <family val="1"/>
        <charset val="136"/>
      </rPr>
      <t>歲
以
上</t>
    </r>
    <phoneticPr fontId="7" type="noConversion"/>
  </si>
  <si>
    <r>
      <rPr>
        <sz val="12"/>
        <rFont val="新細明體"/>
        <family val="1"/>
        <charset val="136"/>
      </rPr>
      <t>計</t>
    </r>
    <phoneticPr fontId="7" type="noConversion"/>
  </si>
  <si>
    <r>
      <rPr>
        <sz val="12"/>
        <rFont val="新細明體"/>
        <family val="1"/>
        <charset val="136"/>
      </rPr>
      <t>女</t>
    </r>
    <phoneticPr fontId="7" type="noConversion"/>
  </si>
  <si>
    <r>
      <rPr>
        <sz val="12"/>
        <rFont val="新細明體"/>
        <family val="1"/>
        <charset val="136"/>
      </rPr>
      <t>計</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</si>
  <si>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</si>
  <si>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</si>
  <si>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計</t>
    </r>
    <phoneticPr fontId="7" type="noConversion"/>
  </si>
  <si>
    <r>
      <rPr>
        <sz val="12"/>
        <rFont val="新細明體"/>
        <family val="1"/>
        <charset val="136"/>
      </rPr>
      <t>女</t>
    </r>
    <phoneticPr fontId="7" type="noConversion"/>
  </si>
  <si>
    <r>
      <rPr>
        <sz val="12"/>
        <rFont val="新細明體"/>
        <family val="1"/>
        <charset val="136"/>
      </rPr>
      <t>男</t>
    </r>
    <phoneticPr fontId="7" type="noConversion"/>
  </si>
  <si>
    <r>
      <rPr>
        <sz val="12"/>
        <rFont val="新細明體"/>
        <family val="1"/>
        <charset val="136"/>
      </rPr>
      <t>計</t>
    </r>
    <phoneticPr fontId="7" type="noConversion"/>
  </si>
  <si>
    <r>
      <rPr>
        <sz val="12"/>
        <rFont val="新細明體"/>
        <family val="1"/>
        <charset val="136"/>
      </rPr>
      <t>男</t>
    </r>
    <phoneticPr fontId="7" type="noConversion"/>
  </si>
  <si>
    <t>毒品危害
防制條例</t>
  </si>
  <si>
    <t>公共危險罪</t>
  </si>
  <si>
    <t>傷害罪</t>
  </si>
  <si>
    <t>槍砲彈藥刀械管制條例</t>
  </si>
  <si>
    <t>妨害性
自主罪</t>
  </si>
  <si>
    <t>偽造文書
印 文 罪</t>
  </si>
  <si>
    <t>妨害自由罪</t>
  </si>
  <si>
    <t>殺人罪</t>
  </si>
  <si>
    <t>強制性交罪</t>
  </si>
  <si>
    <t>搶奪罪</t>
  </si>
  <si>
    <t>擄人勒贖罪</t>
  </si>
  <si>
    <t>不能安全駕駛罪</t>
  </si>
  <si>
    <r>
      <rPr>
        <sz val="10"/>
        <rFont val="新細明體"/>
        <family val="1"/>
        <charset val="136"/>
      </rPr>
      <t>單位：人</t>
    </r>
    <phoneticPr fontId="7" type="noConversion"/>
  </si>
  <si>
    <r>
      <rPr>
        <sz val="12"/>
        <rFont val="新細明體"/>
        <family val="1"/>
        <charset val="136"/>
      </rPr>
      <t>六月以下</t>
    </r>
    <phoneticPr fontId="7" type="noConversion"/>
  </si>
  <si>
    <r>
      <rPr>
        <sz val="12"/>
        <rFont val="新細明體"/>
        <family val="1"/>
        <charset val="136"/>
      </rPr>
      <t>一年未滿
逾六月</t>
    </r>
    <phoneticPr fontId="7" type="noConversion"/>
  </si>
  <si>
    <r>
      <rPr>
        <sz val="12"/>
        <rFont val="新細明體"/>
        <family val="1"/>
        <charset val="136"/>
      </rPr>
      <t>三年未滿
一年以上</t>
    </r>
    <phoneticPr fontId="7" type="noConversion"/>
  </si>
  <si>
    <r>
      <rPr>
        <sz val="12"/>
        <rFont val="新細明體"/>
        <family val="1"/>
        <charset val="136"/>
      </rPr>
      <t>五年未滿
三年以上</t>
    </r>
    <phoneticPr fontId="7" type="noConversion"/>
  </si>
  <si>
    <r>
      <rPr>
        <sz val="12"/>
        <rFont val="新細明體"/>
        <family val="1"/>
        <charset val="136"/>
      </rPr>
      <t>七年未滿
五年以上</t>
    </r>
    <phoneticPr fontId="7" type="noConversion"/>
  </si>
  <si>
    <r>
      <rPr>
        <sz val="12"/>
        <rFont val="新細明體"/>
        <family val="1"/>
        <charset val="136"/>
      </rPr>
      <t>十年未滿
七年以上</t>
    </r>
    <phoneticPr fontId="7" type="noConversion"/>
  </si>
  <si>
    <r>
      <rPr>
        <sz val="12"/>
        <rFont val="新細明體"/>
        <family val="1"/>
        <charset val="136"/>
      </rPr>
      <t>十五年以下
十年以上</t>
    </r>
    <phoneticPr fontId="7" type="noConversion"/>
  </si>
  <si>
    <r>
      <rPr>
        <sz val="12"/>
        <rFont val="新細明體"/>
        <family val="1"/>
        <charset val="136"/>
      </rPr>
      <t>逾十五年</t>
    </r>
    <phoneticPr fontId="7" type="noConversion"/>
  </si>
  <si>
    <t>105</t>
    <phoneticPr fontId="7" type="noConversion"/>
  </si>
  <si>
    <t>105</t>
    <phoneticPr fontId="7" type="noConversion"/>
  </si>
  <si>
    <r>
      <rPr>
        <sz val="10"/>
        <rFont val="新細明體"/>
        <family val="1"/>
        <charset val="136"/>
      </rPr>
      <t>說　　明：</t>
    </r>
    <r>
      <rPr>
        <sz val="10"/>
        <rFont val="Times New Roman"/>
        <family val="1"/>
      </rPr>
      <t xml:space="preserve">1. </t>
    </r>
    <r>
      <rPr>
        <sz val="10"/>
        <rFont val="新細明體"/>
        <family val="1"/>
        <charset val="136"/>
      </rPr>
      <t>新入監受刑人宣告刑刑名以最重罪之宣告刑刑名統計。</t>
    </r>
    <phoneticPr fontId="7" type="noConversion"/>
  </si>
  <si>
    <r>
      <rPr>
        <sz val="12"/>
        <rFont val="新細明體"/>
        <family val="1"/>
        <charset val="136"/>
      </rPr>
      <t>撤銷假釋人數</t>
    </r>
    <phoneticPr fontId="18" type="noConversion"/>
  </si>
  <si>
    <t>違反保護管束情節重大</t>
    <phoneticPr fontId="18" type="noConversion"/>
  </si>
  <si>
    <r>
      <rPr>
        <sz val="12"/>
        <rFont val="新細明體"/>
        <family val="1"/>
        <charset val="136"/>
      </rPr>
      <t>假釋中更犯罪</t>
    </r>
    <phoneticPr fontId="18" type="noConversion"/>
  </si>
  <si>
    <t>%</t>
    <phoneticPr fontId="18" type="noConversion"/>
  </si>
  <si>
    <r>
      <rPr>
        <sz val="15"/>
        <rFont val="新細明體"/>
        <family val="1"/>
        <charset val="136"/>
      </rPr>
      <t>表</t>
    </r>
    <r>
      <rPr>
        <sz val="15"/>
        <rFont val="Times New Roman"/>
        <family val="1"/>
      </rPr>
      <t>2-4-10</t>
    </r>
    <r>
      <rPr>
        <sz val="15"/>
        <rFont val="新細明體"/>
        <family val="1"/>
        <charset val="136"/>
      </rPr>
      <t>　近</t>
    </r>
    <r>
      <rPr>
        <sz val="15"/>
        <rFont val="Times New Roman"/>
        <family val="1"/>
      </rPr>
      <t>5</t>
    </r>
    <r>
      <rPr>
        <sz val="15"/>
        <rFont val="新細明體"/>
        <family val="1"/>
        <charset val="136"/>
      </rPr>
      <t>年監獄受刑人實際出獄人數</t>
    </r>
    <phoneticPr fontId="7" type="noConversion"/>
  </si>
  <si>
    <r>
      <rPr>
        <sz val="12"/>
        <rFont val="新細明體"/>
        <family val="1"/>
        <charset val="136"/>
      </rPr>
      <t>死刑執行</t>
    </r>
    <phoneticPr fontId="7" type="noConversion"/>
  </si>
  <si>
    <t>-</t>
    <phoneticPr fontId="16" type="noConversion"/>
  </si>
  <si>
    <t>-</t>
    <phoneticPr fontId="16" type="noConversion"/>
  </si>
  <si>
    <t>-</t>
    <phoneticPr fontId="16" type="noConversion"/>
  </si>
  <si>
    <r>
      <rPr>
        <sz val="12"/>
        <rFont val="新細明體"/>
        <family val="1"/>
        <charset val="136"/>
      </rPr>
      <t>執行完畢
期滿出獄</t>
    </r>
    <phoneticPr fontId="7" type="noConversion"/>
  </si>
  <si>
    <r>
      <rPr>
        <sz val="12"/>
        <rFont val="新細明體"/>
        <family val="1"/>
        <charset val="136"/>
      </rPr>
      <t>假釋出獄</t>
    </r>
    <phoneticPr fontId="7" type="noConversion"/>
  </si>
  <si>
    <r>
      <rPr>
        <sz val="12"/>
        <rFont val="新細明體"/>
        <family val="1"/>
        <charset val="136"/>
      </rPr>
      <t>出獄人數</t>
    </r>
  </si>
  <si>
    <r>
      <rPr>
        <sz val="12"/>
        <rFont val="新細明體"/>
        <family val="1"/>
        <charset val="136"/>
      </rPr>
      <t>總計</t>
    </r>
    <phoneticPr fontId="46" type="noConversion"/>
  </si>
  <si>
    <r>
      <rPr>
        <sz val="14"/>
        <rFont val="新細明體"/>
        <family val="1"/>
        <charset val="136"/>
      </rPr>
      <t>成年受觀察勒戒人</t>
    </r>
    <phoneticPr fontId="46" type="noConversion"/>
  </si>
  <si>
    <r>
      <rPr>
        <sz val="14"/>
        <rFont val="新細明體"/>
        <family val="1"/>
        <charset val="136"/>
      </rPr>
      <t>少年受觀察勒戒人</t>
    </r>
    <phoneticPr fontId="46" type="noConversion"/>
  </si>
  <si>
    <r>
      <rPr>
        <sz val="12"/>
        <rFont val="新細明體"/>
        <family val="1"/>
        <charset val="136"/>
      </rPr>
      <t>計</t>
    </r>
    <phoneticPr fontId="46" type="noConversion"/>
  </si>
  <si>
    <r>
      <rPr>
        <sz val="12"/>
        <rFont val="新細明體"/>
        <family val="1"/>
        <charset val="136"/>
      </rPr>
      <t>男</t>
    </r>
    <phoneticPr fontId="46" type="noConversion"/>
  </si>
  <si>
    <r>
      <rPr>
        <sz val="12"/>
        <rFont val="新細明體"/>
        <family val="1"/>
        <charset val="136"/>
      </rPr>
      <t>女</t>
    </r>
    <phoneticPr fontId="46" type="noConversion"/>
  </si>
  <si>
    <r>
      <rPr>
        <sz val="12"/>
        <rFont val="新細明體"/>
        <family val="1"/>
        <charset val="136"/>
      </rPr>
      <t>第一級</t>
    </r>
    <phoneticPr fontId="46" type="noConversion"/>
  </si>
  <si>
    <r>
      <rPr>
        <sz val="12"/>
        <rFont val="新細明體"/>
        <family val="1"/>
        <charset val="136"/>
      </rPr>
      <t>第二級</t>
    </r>
    <phoneticPr fontId="46" type="noConversion"/>
  </si>
  <si>
    <r>
      <rPr>
        <sz val="12"/>
        <rFont val="新細明體"/>
        <family val="1"/>
        <charset val="136"/>
      </rPr>
      <t>人</t>
    </r>
    <phoneticPr fontId="46" type="noConversion"/>
  </si>
  <si>
    <t>%</t>
    <phoneticPr fontId="46" type="noConversion"/>
  </si>
  <si>
    <t>%</t>
    <phoneticPr fontId="46" type="noConversion"/>
  </si>
  <si>
    <r>
      <rPr>
        <sz val="12"/>
        <rFont val="新細明體"/>
        <family val="1"/>
        <charset val="136"/>
      </rPr>
      <t>人</t>
    </r>
    <phoneticPr fontId="46" type="noConversion"/>
  </si>
  <si>
    <t>-</t>
    <phoneticPr fontId="16" type="noConversion"/>
  </si>
  <si>
    <r>
      <t>105</t>
    </r>
    <r>
      <rPr>
        <sz val="12"/>
        <rFont val="新細明體"/>
        <family val="1"/>
        <charset val="136"/>
      </rPr>
      <t>年</t>
    </r>
    <phoneticPr fontId="46" type="noConversion"/>
  </si>
  <si>
    <r>
      <t>109</t>
    </r>
    <r>
      <rPr>
        <sz val="12"/>
        <rFont val="細明體"/>
        <family val="3"/>
        <charset val="136"/>
      </rPr>
      <t>年</t>
    </r>
    <r>
      <rPr>
        <sz val="12"/>
        <rFont val="新細明體"/>
        <family val="1"/>
        <charset val="136"/>
      </rPr>
      <t/>
    </r>
    <phoneticPr fontId="16" type="noConversion"/>
  </si>
  <si>
    <r>
      <rPr>
        <sz val="12"/>
        <rFont val="新細明體"/>
        <family val="1"/>
        <charset val="136"/>
      </rPr>
      <t>計</t>
    </r>
    <phoneticPr fontId="46" type="noConversion"/>
  </si>
  <si>
    <r>
      <rPr>
        <sz val="12"/>
        <rFont val="新細明體"/>
        <family val="1"/>
        <charset val="136"/>
      </rPr>
      <t>男</t>
    </r>
    <phoneticPr fontId="46" type="noConversion"/>
  </si>
  <si>
    <r>
      <rPr>
        <sz val="12"/>
        <rFont val="新細明體"/>
        <family val="1"/>
        <charset val="136"/>
      </rPr>
      <t>女</t>
    </r>
    <phoneticPr fontId="46" type="noConversion"/>
  </si>
  <si>
    <r>
      <rPr>
        <sz val="12"/>
        <rFont val="新細明體"/>
        <family val="1"/>
        <charset val="136"/>
      </rPr>
      <t>計</t>
    </r>
    <phoneticPr fontId="46" type="noConversion"/>
  </si>
  <si>
    <r>
      <rPr>
        <sz val="12"/>
        <rFont val="新細明體"/>
        <family val="1"/>
        <charset val="136"/>
      </rPr>
      <t>男</t>
    </r>
    <phoneticPr fontId="46" type="noConversion"/>
  </si>
  <si>
    <r>
      <rPr>
        <sz val="12"/>
        <rFont val="新細明體"/>
        <family val="1"/>
        <charset val="136"/>
      </rPr>
      <t>女</t>
    </r>
    <phoneticPr fontId="46" type="noConversion"/>
  </si>
  <si>
    <r>
      <rPr>
        <sz val="12"/>
        <rFont val="新細明體"/>
        <family val="1"/>
        <charset val="136"/>
      </rPr>
      <t>計</t>
    </r>
    <phoneticPr fontId="46" type="noConversion"/>
  </si>
  <si>
    <r>
      <rPr>
        <sz val="12"/>
        <rFont val="新細明體"/>
        <family val="1"/>
        <charset val="136"/>
      </rPr>
      <t>男</t>
    </r>
    <phoneticPr fontId="46" type="noConversion"/>
  </si>
  <si>
    <r>
      <rPr>
        <sz val="12"/>
        <rFont val="新細明體"/>
        <family val="1"/>
        <charset val="136"/>
      </rPr>
      <t>計</t>
    </r>
    <phoneticPr fontId="7" type="noConversion"/>
  </si>
  <si>
    <r>
      <rPr>
        <sz val="12"/>
        <rFont val="新細明體"/>
        <family val="1"/>
        <charset val="136"/>
      </rPr>
      <t>男</t>
    </r>
    <phoneticPr fontId="46" type="noConversion"/>
  </si>
  <si>
    <r>
      <rPr>
        <sz val="12"/>
        <rFont val="新細明體"/>
        <family val="1"/>
        <charset val="136"/>
      </rPr>
      <t>女</t>
    </r>
    <phoneticPr fontId="46" type="noConversion"/>
  </si>
  <si>
    <t>總計</t>
    <phoneticPr fontId="7" type="noConversion"/>
  </si>
  <si>
    <r>
      <t xml:space="preserve"> </t>
    </r>
    <r>
      <rPr>
        <sz val="12"/>
        <rFont val="新細明體"/>
        <family val="1"/>
        <charset val="136"/>
      </rPr>
      <t>人</t>
    </r>
    <phoneticPr fontId="7" type="noConversion"/>
  </si>
  <si>
    <t xml:space="preserve"> %</t>
    <phoneticPr fontId="46" type="noConversion"/>
  </si>
  <si>
    <r>
      <t xml:space="preserve"> </t>
    </r>
    <r>
      <rPr>
        <sz val="12"/>
        <rFont val="新細明體"/>
        <family val="1"/>
        <charset val="136"/>
      </rPr>
      <t>人</t>
    </r>
    <phoneticPr fontId="7" type="noConversion"/>
  </si>
  <si>
    <r>
      <rPr>
        <sz val="12"/>
        <rFont val="新細明體"/>
        <family val="1"/>
        <charset val="136"/>
      </rPr>
      <t>強盜及海盜罪</t>
    </r>
    <phoneticPr fontId="7" type="noConversion"/>
  </si>
  <si>
    <r>
      <t xml:space="preserve"> </t>
    </r>
    <r>
      <rPr>
        <sz val="12"/>
        <rFont val="新細明體"/>
        <family val="1"/>
        <charset val="136"/>
      </rPr>
      <t>人</t>
    </r>
    <phoneticPr fontId="7" type="noConversion"/>
  </si>
  <si>
    <t>-</t>
    <phoneticPr fontId="18" type="noConversion"/>
  </si>
  <si>
    <r>
      <rPr>
        <sz val="12"/>
        <rFont val="新細明體"/>
        <family val="1"/>
        <charset val="136"/>
      </rPr>
      <t>搶奪罪</t>
    </r>
    <phoneticPr fontId="7" type="noConversion"/>
  </si>
  <si>
    <r>
      <rPr>
        <sz val="12"/>
        <rFont val="新細明體"/>
        <family val="1"/>
        <charset val="136"/>
      </rPr>
      <t>恐嚇取財得利罪</t>
    </r>
    <phoneticPr fontId="7" type="noConversion"/>
  </si>
  <si>
    <r>
      <rPr>
        <sz val="12"/>
        <rFont val="新細明體"/>
        <family val="1"/>
        <charset val="136"/>
      </rPr>
      <t>槍砲彈藥刀械管制條例</t>
    </r>
    <phoneticPr fontId="7" type="noConversion"/>
  </si>
  <si>
    <r>
      <rPr>
        <sz val="12"/>
        <rFont val="新細明體"/>
        <family val="1"/>
        <charset val="136"/>
      </rPr>
      <t>組織犯罪防制條例</t>
    </r>
    <phoneticPr fontId="7" type="noConversion"/>
  </si>
  <si>
    <r>
      <rPr>
        <sz val="10"/>
        <rFont val="新細明體"/>
        <family val="1"/>
        <charset val="136"/>
      </rPr>
      <t>單位：件</t>
    </r>
    <phoneticPr fontId="45" type="noConversion"/>
  </si>
  <si>
    <r>
      <rPr>
        <sz val="12"/>
        <rFont val="新細明體"/>
        <family val="1"/>
        <charset val="136"/>
      </rPr>
      <t>未結件數
年底</t>
    </r>
  </si>
  <si>
    <r>
      <t>100</t>
    </r>
    <r>
      <rPr>
        <sz val="12"/>
        <rFont val="新細明體"/>
        <family val="1"/>
        <charset val="136"/>
      </rPr>
      <t>年</t>
    </r>
    <phoneticPr fontId="45" type="noConversion"/>
  </si>
  <si>
    <r>
      <rPr>
        <sz val="10"/>
        <rFont val="新細明體"/>
        <family val="1"/>
        <charset val="136"/>
      </rPr>
      <t>單位：人次</t>
    </r>
    <phoneticPr fontId="9" type="noConversion"/>
  </si>
  <si>
    <r>
      <rPr>
        <sz val="12"/>
        <rFont val="新細明體"/>
        <family val="1"/>
        <charset val="136"/>
      </rPr>
      <t>約談</t>
    </r>
    <phoneticPr fontId="9" type="noConversion"/>
  </si>
  <si>
    <r>
      <rPr>
        <sz val="12"/>
        <rFont val="新細明體"/>
        <family val="1"/>
        <charset val="136"/>
      </rPr>
      <t>訪視</t>
    </r>
    <phoneticPr fontId="9" type="noConversion"/>
  </si>
  <si>
    <r>
      <rPr>
        <sz val="12"/>
        <rFont val="新細明體"/>
        <family val="1"/>
        <charset val="136"/>
      </rPr>
      <t>書面報告</t>
    </r>
    <phoneticPr fontId="9" type="noConversion"/>
  </si>
  <si>
    <r>
      <rPr>
        <sz val="12"/>
        <rFont val="新細明體"/>
        <family val="1"/>
        <charset val="136"/>
      </rPr>
      <t>就業</t>
    </r>
    <phoneticPr fontId="9" type="noConversion"/>
  </si>
  <si>
    <r>
      <rPr>
        <sz val="12"/>
        <rFont val="新細明體"/>
        <family val="1"/>
        <charset val="136"/>
      </rPr>
      <t>就學</t>
    </r>
    <phoneticPr fontId="9" type="noConversion"/>
  </si>
  <si>
    <r>
      <rPr>
        <sz val="12"/>
        <rFont val="新細明體"/>
        <family val="1"/>
        <charset val="136"/>
      </rPr>
      <t>就醫</t>
    </r>
    <phoneticPr fontId="9" type="noConversion"/>
  </si>
  <si>
    <r>
      <rPr>
        <sz val="12"/>
        <rFont val="新細明體"/>
        <family val="1"/>
        <charset val="136"/>
      </rPr>
      <t>就養</t>
    </r>
    <phoneticPr fontId="9" type="noConversion"/>
  </si>
  <si>
    <t>100年</t>
  </si>
  <si>
    <t>101年</t>
  </si>
  <si>
    <t>102年</t>
  </si>
  <si>
    <t>103年</t>
  </si>
  <si>
    <t>104年</t>
  </si>
  <si>
    <t>105年</t>
  </si>
  <si>
    <t>106年</t>
  </si>
  <si>
    <t>107年</t>
  </si>
  <si>
    <t>108年</t>
  </si>
  <si>
    <t>109年</t>
  </si>
  <si>
    <r>
      <rPr>
        <sz val="10"/>
        <rFont val="新細明體"/>
        <family val="1"/>
        <charset val="136"/>
      </rPr>
      <t>說　　明：</t>
    </r>
    <r>
      <rPr>
        <sz val="10"/>
        <rFont val="Times New Roman"/>
        <family val="1"/>
      </rPr>
      <t>1.</t>
    </r>
    <r>
      <rPr>
        <sz val="10"/>
        <rFont val="新細明體"/>
        <family val="1"/>
        <charset val="136"/>
      </rPr>
      <t>保護管束執行項目包含個案一般監督、驗尿監督、警局複數監督、社區治療監督及其他特別監督。</t>
    </r>
    <phoneticPr fontId="18" type="noConversion"/>
  </si>
  <si>
    <r>
      <rPr>
        <sz val="10"/>
        <rFont val="新細明體"/>
        <family val="1"/>
        <charset val="136"/>
      </rPr>
      <t>　　　　　</t>
    </r>
    <r>
      <rPr>
        <sz val="10"/>
        <rFont val="Times New Roman"/>
        <family val="1"/>
      </rPr>
      <t>2.</t>
    </r>
    <r>
      <rPr>
        <sz val="10"/>
        <rFont val="新細明體"/>
        <family val="1"/>
        <charset val="136"/>
      </rPr>
      <t>本表之保護管束案件執行與輔導含榮譽觀護人協助部分。</t>
    </r>
    <phoneticPr fontId="18" type="noConversion"/>
  </si>
  <si>
    <r>
      <rPr>
        <sz val="11"/>
        <rFont val="新細明體"/>
        <family val="1"/>
        <charset val="136"/>
      </rPr>
      <t>總計</t>
    </r>
    <phoneticPr fontId="18" type="noConversion"/>
  </si>
  <si>
    <r>
      <rPr>
        <sz val="11"/>
        <rFont val="新細明體"/>
        <family val="1"/>
        <charset val="136"/>
      </rPr>
      <t>戒癮治療</t>
    </r>
    <phoneticPr fontId="18" type="noConversion"/>
  </si>
  <si>
    <r>
      <rPr>
        <sz val="11"/>
        <rFont val="新細明體"/>
        <family val="1"/>
        <charset val="136"/>
      </rPr>
      <t>未結件數
年底</t>
    </r>
    <phoneticPr fontId="7" type="noConversion"/>
  </si>
  <si>
    <r>
      <rPr>
        <sz val="11"/>
        <rFont val="新細明體"/>
        <family val="1"/>
        <charset val="136"/>
      </rPr>
      <t>履行完成</t>
    </r>
    <phoneticPr fontId="7" type="noConversion"/>
  </si>
  <si>
    <r>
      <rPr>
        <sz val="11"/>
        <rFont val="新細明體"/>
        <family val="1"/>
        <charset val="136"/>
      </rPr>
      <t>履行未完成</t>
    </r>
  </si>
  <si>
    <r>
      <rPr>
        <sz val="11"/>
        <rFont val="新細明體"/>
        <family val="1"/>
        <charset val="136"/>
      </rPr>
      <t>社會資源
協調聯繫</t>
    </r>
  </si>
  <si>
    <r>
      <rPr>
        <sz val="11"/>
        <rFont val="新細明體"/>
        <family val="1"/>
        <charset val="136"/>
      </rPr>
      <t>執行機關（構）
訪視義務勞務</t>
    </r>
  </si>
  <si>
    <r>
      <rPr>
        <sz val="11"/>
        <rFont val="新細明體"/>
        <family val="1"/>
        <charset val="136"/>
      </rPr>
      <t xml:space="preserve">義務勞務執行情形
</t>
    </r>
    <r>
      <rPr>
        <sz val="11"/>
        <rFont val="Times New Roman"/>
        <family val="1"/>
      </rPr>
      <t>(</t>
    </r>
    <r>
      <rPr>
        <sz val="11"/>
        <rFont val="新細明體"/>
        <family val="1"/>
        <charset val="136"/>
      </rPr>
      <t>終結案件</t>
    </r>
    <r>
      <rPr>
        <sz val="11"/>
        <rFont val="Times New Roman"/>
        <family val="1"/>
      </rPr>
      <t>)</t>
    </r>
  </si>
  <si>
    <r>
      <rPr>
        <sz val="11"/>
        <rFont val="新細明體"/>
        <family val="1"/>
        <charset val="136"/>
      </rPr>
      <t>勞務時數
應履行義務</t>
    </r>
  </si>
  <si>
    <r>
      <rPr>
        <sz val="11"/>
        <rFont val="新細明體"/>
        <family val="1"/>
        <charset val="136"/>
      </rPr>
      <t>勞務時數
實際履行義務</t>
    </r>
  </si>
  <si>
    <r>
      <rPr>
        <sz val="14"/>
        <rFont val="新細明體"/>
        <family val="1"/>
        <charset val="136"/>
      </rPr>
      <t>表</t>
    </r>
    <r>
      <rPr>
        <sz val="14"/>
        <rFont val="Times New Roman"/>
        <family val="1"/>
      </rPr>
      <t>2-4-19</t>
    </r>
    <r>
      <rPr>
        <sz val="14"/>
        <rFont val="新細明體"/>
        <family val="1"/>
        <charset val="136"/>
      </rPr>
      <t>　近</t>
    </r>
    <r>
      <rPr>
        <sz val="14"/>
        <rFont val="Times New Roman"/>
        <family val="1"/>
      </rPr>
      <t>10</t>
    </r>
    <r>
      <rPr>
        <sz val="14"/>
        <rFont val="新細明體"/>
        <family val="1"/>
        <charset val="136"/>
      </rPr>
      <t>年地方檢察署緩起訴必要命令及戒癮治療處分案件執行情形</t>
    </r>
    <phoneticPr fontId="7" type="noConversion"/>
  </si>
  <si>
    <r>
      <rPr>
        <sz val="11"/>
        <rFont val="新細明體"/>
        <family val="1"/>
        <charset val="136"/>
      </rPr>
      <t>人</t>
    </r>
    <phoneticPr fontId="18" type="noConversion"/>
  </si>
  <si>
    <r>
      <rPr>
        <sz val="11"/>
        <rFont val="新細明體"/>
        <family val="1"/>
        <charset val="136"/>
      </rPr>
      <t>人次</t>
    </r>
    <phoneticPr fontId="18" type="noConversion"/>
  </si>
  <si>
    <r>
      <rPr>
        <sz val="14"/>
        <rFont val="新細明體"/>
        <family val="1"/>
        <charset val="136"/>
      </rPr>
      <t>表</t>
    </r>
    <r>
      <rPr>
        <sz val="14"/>
        <rFont val="Times New Roman"/>
        <family val="1"/>
      </rPr>
      <t>2-4-20</t>
    </r>
    <r>
      <rPr>
        <sz val="14"/>
        <rFont val="新細明體"/>
        <family val="1"/>
        <charset val="136"/>
      </rPr>
      <t>　近</t>
    </r>
    <r>
      <rPr>
        <sz val="14"/>
        <rFont val="Times New Roman"/>
        <family val="1"/>
      </rPr>
      <t>10</t>
    </r>
    <r>
      <rPr>
        <sz val="14"/>
        <rFont val="新細明體"/>
        <family val="1"/>
        <charset val="136"/>
      </rPr>
      <t>年地方檢察署觀護易服社會勞動案件辦理情形</t>
    </r>
    <phoneticPr fontId="7" type="noConversion"/>
  </si>
  <si>
    <r>
      <rPr>
        <sz val="12"/>
        <rFont val="新細明體"/>
        <family val="1"/>
        <charset val="136"/>
      </rPr>
      <t>履行完成</t>
    </r>
  </si>
  <si>
    <r>
      <rPr>
        <sz val="12"/>
        <rFont val="新細明體"/>
        <family val="1"/>
        <charset val="136"/>
      </rPr>
      <t>履行未完成</t>
    </r>
  </si>
  <si>
    <r>
      <rPr>
        <sz val="11"/>
        <rFont val="新細明體"/>
        <family val="1"/>
        <charset val="136"/>
      </rPr>
      <t xml:space="preserve">命社會勞動人
提供勞動服務
</t>
    </r>
    <r>
      <rPr>
        <sz val="11"/>
        <rFont val="Times New Roman"/>
        <family val="1"/>
      </rPr>
      <t>(</t>
    </r>
    <r>
      <rPr>
        <sz val="11"/>
        <rFont val="新細明體"/>
        <family val="1"/>
        <charset val="136"/>
      </rPr>
      <t>終結案件</t>
    </r>
    <r>
      <rPr>
        <sz val="11"/>
        <rFont val="Times New Roman"/>
        <family val="1"/>
      </rPr>
      <t>)</t>
    </r>
  </si>
  <si>
    <r>
      <rPr>
        <sz val="11"/>
        <rFont val="新細明體"/>
        <family val="1"/>
        <charset val="136"/>
      </rPr>
      <t>提供勞動時數
社會勞動人應</t>
    </r>
    <phoneticPr fontId="18" type="noConversion"/>
  </si>
  <si>
    <r>
      <rPr>
        <sz val="11"/>
        <rFont val="新細明體"/>
        <family val="1"/>
        <charset val="136"/>
      </rPr>
      <t>提供勞動時數
社會勞動人實際</t>
    </r>
  </si>
  <si>
    <r>
      <rPr>
        <sz val="12"/>
        <rFont val="新細明體"/>
        <family val="1"/>
        <charset val="136"/>
      </rPr>
      <t>總計</t>
    </r>
    <phoneticPr fontId="9" type="noConversion"/>
  </si>
  <si>
    <r>
      <rPr>
        <sz val="12"/>
        <rFont val="新細明體"/>
        <family val="1"/>
        <charset val="136"/>
      </rPr>
      <t>自請保護</t>
    </r>
    <phoneticPr fontId="9" type="noConversion"/>
  </si>
  <si>
    <r>
      <rPr>
        <sz val="12"/>
        <rFont val="新細明體"/>
        <family val="1"/>
        <charset val="136"/>
      </rPr>
      <t>通知保護</t>
    </r>
    <phoneticPr fontId="9" type="noConversion"/>
  </si>
  <si>
    <r>
      <rPr>
        <sz val="12"/>
        <rFont val="新細明體"/>
        <family val="1"/>
        <charset val="136"/>
      </rPr>
      <t>直接保護</t>
    </r>
    <phoneticPr fontId="9" type="noConversion"/>
  </si>
  <si>
    <r>
      <rPr>
        <sz val="12"/>
        <rFont val="新細明體"/>
        <family val="1"/>
        <charset val="136"/>
      </rPr>
      <t>間接保護</t>
    </r>
    <phoneticPr fontId="9" type="noConversion"/>
  </si>
  <si>
    <r>
      <rPr>
        <sz val="12"/>
        <rFont val="新細明體"/>
        <family val="1"/>
        <charset val="136"/>
      </rPr>
      <t>暫時保護</t>
    </r>
    <phoneticPr fontId="8" type="noConversion"/>
  </si>
  <si>
    <r>
      <rPr>
        <sz val="12"/>
        <rFont val="新細明體"/>
        <family val="1"/>
        <charset val="136"/>
      </rPr>
      <t>安置生產
參加</t>
    </r>
    <phoneticPr fontId="9" type="noConversion"/>
  </si>
  <si>
    <r>
      <rPr>
        <sz val="12"/>
        <rFont val="新細明體"/>
        <family val="1"/>
        <charset val="136"/>
      </rPr>
      <t>技能訓練</t>
    </r>
    <phoneticPr fontId="9" type="noConversion"/>
  </si>
  <si>
    <r>
      <rPr>
        <sz val="12"/>
        <rFont val="新細明體"/>
        <family val="1"/>
        <charset val="136"/>
      </rPr>
      <t>輔導就業</t>
    </r>
    <phoneticPr fontId="9" type="noConversion"/>
  </si>
  <si>
    <r>
      <rPr>
        <sz val="12"/>
        <rFont val="新細明體"/>
        <family val="1"/>
        <charset val="136"/>
      </rPr>
      <t>受保護者
訪視</t>
    </r>
    <phoneticPr fontId="9" type="noConversion"/>
  </si>
  <si>
    <r>
      <rPr>
        <sz val="12"/>
        <rFont val="新細明體"/>
        <family val="1"/>
        <charset val="136"/>
      </rPr>
      <t>涉外案件</t>
    </r>
    <phoneticPr fontId="7" type="noConversion"/>
  </si>
  <si>
    <r>
      <rPr>
        <sz val="12"/>
        <rFont val="新細明體"/>
        <family val="1"/>
        <charset val="136"/>
      </rPr>
      <t>總計</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</si>
  <si>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</si>
  <si>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</si>
  <si>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法人</t>
    </r>
    <phoneticPr fontId="7" type="noConversion"/>
  </si>
  <si>
    <r>
      <rPr>
        <sz val="12"/>
        <rFont val="新細明體"/>
        <family val="1"/>
        <charset val="136"/>
      </rPr>
      <t>計</t>
    </r>
    <phoneticPr fontId="7" type="noConversion"/>
  </si>
  <si>
    <r>
      <rPr>
        <sz val="12"/>
        <rFont val="新細明體"/>
        <family val="1"/>
        <charset val="136"/>
      </rPr>
      <t>男</t>
    </r>
    <phoneticPr fontId="7" type="noConversion"/>
  </si>
  <si>
    <r>
      <rPr>
        <sz val="12"/>
        <rFont val="新細明體"/>
        <family val="1"/>
        <charset val="136"/>
      </rPr>
      <t>女</t>
    </r>
    <phoneticPr fontId="7" type="noConversion"/>
  </si>
  <si>
    <r>
      <rPr>
        <sz val="12"/>
        <rFont val="新細明體"/>
        <family val="1"/>
        <charset val="136"/>
      </rPr>
      <t>法人</t>
    </r>
    <phoneticPr fontId="7" type="noConversion"/>
  </si>
  <si>
    <r>
      <rPr>
        <sz val="12"/>
        <rFont val="新細明體"/>
        <family val="1"/>
        <charset val="136"/>
      </rPr>
      <t>小計</t>
    </r>
    <phoneticPr fontId="7" type="noConversion"/>
  </si>
  <si>
    <r>
      <rPr>
        <sz val="15"/>
        <rFont val="新細明體"/>
        <family val="1"/>
        <charset val="136"/>
      </rPr>
      <t>表</t>
    </r>
    <r>
      <rPr>
        <sz val="15"/>
        <rFont val="Times New Roman"/>
        <family val="1"/>
      </rPr>
      <t>2-5-2</t>
    </r>
    <r>
      <rPr>
        <sz val="15"/>
        <rFont val="新細明體"/>
        <family val="1"/>
        <charset val="136"/>
      </rPr>
      <t>　近</t>
    </r>
    <r>
      <rPr>
        <sz val="15"/>
        <rFont val="Times New Roman"/>
        <family val="1"/>
      </rPr>
      <t>10</t>
    </r>
    <r>
      <rPr>
        <sz val="15"/>
        <rFont val="新細明體"/>
        <family val="1"/>
        <charset val="136"/>
      </rPr>
      <t>年地方檢察署執行涉外案件裁判確定有罪人數</t>
    </r>
    <phoneticPr fontId="7" type="noConversion"/>
  </si>
  <si>
    <r>
      <rPr>
        <sz val="12"/>
        <rFont val="新細明體"/>
        <family val="1"/>
        <charset val="136"/>
      </rPr>
      <t>本國</t>
    </r>
    <phoneticPr fontId="7" type="noConversion"/>
  </si>
  <si>
    <r>
      <rPr>
        <sz val="12"/>
        <rFont val="新細明體"/>
        <family val="1"/>
        <charset val="136"/>
      </rPr>
      <t>非本國</t>
    </r>
    <phoneticPr fontId="7" type="noConversion"/>
  </si>
  <si>
    <t>中國大陸</t>
    <phoneticPr fontId="7" type="noConversion"/>
  </si>
  <si>
    <r>
      <rPr>
        <sz val="12"/>
        <rFont val="新細明體"/>
        <family val="1"/>
        <charset val="136"/>
      </rPr>
      <t>泰國</t>
    </r>
    <phoneticPr fontId="7" type="noConversion"/>
  </si>
  <si>
    <r>
      <rPr>
        <sz val="12"/>
        <rFont val="新細明體"/>
        <family val="1"/>
        <charset val="136"/>
      </rPr>
      <t>印尼</t>
    </r>
    <phoneticPr fontId="7" type="noConversion"/>
  </si>
  <si>
    <r>
      <rPr>
        <sz val="12"/>
        <rFont val="新細明體"/>
        <family val="1"/>
        <charset val="136"/>
      </rPr>
      <t>越南</t>
    </r>
    <phoneticPr fontId="7" type="noConversion"/>
  </si>
  <si>
    <r>
      <rPr>
        <sz val="12"/>
        <rFont val="新細明體"/>
        <family val="1"/>
        <charset val="136"/>
      </rPr>
      <t>總計</t>
    </r>
    <phoneticPr fontId="7" type="noConversion"/>
  </si>
  <si>
    <r>
      <rPr>
        <sz val="12"/>
        <rFont val="新細明體"/>
        <family val="1"/>
        <charset val="136"/>
      </rPr>
      <t>著作權法及商標法</t>
    </r>
  </si>
  <si>
    <r>
      <rPr>
        <sz val="12"/>
        <rFont val="新細明體"/>
        <family val="1"/>
        <charset val="136"/>
      </rPr>
      <t>詐欺背信及重利罪</t>
    </r>
  </si>
  <si>
    <r>
      <rPr>
        <sz val="12"/>
        <rFont val="新細明體"/>
        <family val="1"/>
        <charset val="136"/>
      </rPr>
      <t>妨害風化罪</t>
    </r>
  </si>
  <si>
    <r>
      <rPr>
        <sz val="12"/>
        <rFont val="新細明體"/>
        <family val="1"/>
        <charset val="136"/>
      </rPr>
      <t>侵占罪</t>
    </r>
    <phoneticPr fontId="7" type="noConversion"/>
  </si>
  <si>
    <r>
      <rPr>
        <sz val="12"/>
        <rFont val="新細明體"/>
        <family val="1"/>
        <charset val="136"/>
      </rPr>
      <t>臺灣地區與大陸地區人民關係條例</t>
    </r>
    <phoneticPr fontId="7" type="noConversion"/>
  </si>
  <si>
    <r>
      <rPr>
        <sz val="12"/>
        <rFont val="新細明體"/>
        <family val="1"/>
        <charset val="136"/>
      </rPr>
      <t>其他</t>
    </r>
    <phoneticPr fontId="18" type="noConversion"/>
  </si>
  <si>
    <t>資料來源：法務部統計處。</t>
    <phoneticPr fontId="7" type="noConversion"/>
  </si>
  <si>
    <t>說　　明：1. 司法警察機關包括警察、海巡、憲兵、移民、調查及廉政機關。
　　　　　2. 其他來源係指非屬司法警察之其他機關（鄉鎮市公所等）移送之案件等。</t>
    <phoneticPr fontId="7" type="noConversion"/>
  </si>
  <si>
    <r>
      <rPr>
        <sz val="12"/>
        <rFont val="新細明體"/>
        <family val="1"/>
        <charset val="136"/>
      </rPr>
      <t>自動檢舉</t>
    </r>
    <phoneticPr fontId="7" type="noConversion"/>
  </si>
  <si>
    <t>總計</t>
    <phoneticPr fontId="7" type="noConversion"/>
  </si>
  <si>
    <t>一般偵查</t>
    <phoneticPr fontId="7" type="noConversion"/>
  </si>
  <si>
    <r>
      <rPr>
        <sz val="12"/>
        <rFont val="新細明體"/>
        <family val="1"/>
        <charset val="136"/>
      </rPr>
      <t>總</t>
    </r>
    <r>
      <rPr>
        <sz val="12"/>
        <rFont val="新細明體"/>
        <family val="1"/>
        <charset val="136"/>
      </rPr>
      <t>計</t>
    </r>
    <phoneticPr fontId="7" type="noConversion"/>
  </si>
  <si>
    <r>
      <rPr>
        <sz val="12"/>
        <rFont val="新細明體"/>
        <family val="1"/>
        <charset val="136"/>
      </rPr>
      <t>普</t>
    </r>
    <r>
      <rPr>
        <sz val="12"/>
        <rFont val="新細明體"/>
        <family val="1"/>
        <charset val="136"/>
      </rPr>
      <t>通</t>
    </r>
    <r>
      <rPr>
        <sz val="12"/>
        <rFont val="新細明體"/>
        <family val="1"/>
        <charset val="136"/>
      </rPr>
      <t>刑</t>
    </r>
    <r>
      <rPr>
        <sz val="12"/>
        <rFont val="新細明體"/>
        <family val="1"/>
        <charset val="136"/>
      </rPr>
      <t>法</t>
    </r>
    <r>
      <rPr>
        <sz val="12"/>
        <rFont val="新細明體"/>
        <family val="1"/>
        <charset val="136"/>
      </rPr>
      <t>案</t>
    </r>
    <r>
      <rPr>
        <sz val="12"/>
        <rFont val="新細明體"/>
        <family val="1"/>
        <charset val="136"/>
      </rPr>
      <t>件</t>
    </r>
    <phoneticPr fontId="7" type="noConversion"/>
  </si>
  <si>
    <r>
      <rPr>
        <sz val="12"/>
        <rFont val="新細明體"/>
        <family val="1"/>
        <charset val="136"/>
      </rPr>
      <t>特</t>
    </r>
    <r>
      <rPr>
        <sz val="12"/>
        <rFont val="新細明體"/>
        <family val="1"/>
        <charset val="136"/>
      </rPr>
      <t>別</t>
    </r>
    <r>
      <rPr>
        <sz val="12"/>
        <rFont val="新細明體"/>
        <family val="1"/>
        <charset val="136"/>
      </rPr>
      <t>刑</t>
    </r>
    <r>
      <rPr>
        <sz val="12"/>
        <rFont val="新細明體"/>
        <family val="1"/>
        <charset val="136"/>
      </rPr>
      <t>法</t>
    </r>
    <r>
      <rPr>
        <sz val="12"/>
        <rFont val="新細明體"/>
        <family val="1"/>
        <charset val="136"/>
      </rPr>
      <t>案</t>
    </r>
    <r>
      <rPr>
        <sz val="12"/>
        <rFont val="新細明體"/>
        <family val="1"/>
        <charset val="136"/>
      </rPr>
      <t>件</t>
    </r>
    <phoneticPr fontId="7" type="noConversion"/>
  </si>
  <si>
    <t>總計</t>
    <phoneticPr fontId="6" type="noConversion"/>
  </si>
  <si>
    <r>
      <rPr>
        <sz val="12"/>
        <rFont val="新細明體"/>
        <family val="1"/>
        <charset val="136"/>
      </rPr>
      <t>自動檢舉</t>
    </r>
    <r>
      <rPr>
        <sz val="12"/>
        <rFont val="新細明體"/>
        <family val="1"/>
        <charset val="136"/>
      </rPr>
      <t>件</t>
    </r>
    <r>
      <rPr>
        <sz val="12"/>
        <rFont val="新細明體"/>
        <family val="1"/>
        <charset val="136"/>
      </rPr>
      <t>數</t>
    </r>
    <phoneticPr fontId="7" type="noConversion"/>
  </si>
  <si>
    <r>
      <t>105</t>
    </r>
    <r>
      <rPr>
        <sz val="12"/>
        <rFont val="細明體"/>
        <family val="3"/>
        <charset val="136"/>
      </rPr>
      <t>年</t>
    </r>
    <phoneticPr fontId="6" type="noConversion"/>
  </si>
  <si>
    <r>
      <t>106</t>
    </r>
    <r>
      <rPr>
        <sz val="12"/>
        <rFont val="細明體"/>
        <family val="3"/>
        <charset val="136"/>
      </rPr>
      <t>年</t>
    </r>
    <phoneticPr fontId="6" type="noConversion"/>
  </si>
  <si>
    <r>
      <t>107</t>
    </r>
    <r>
      <rPr>
        <sz val="12"/>
        <rFont val="細明體"/>
        <family val="3"/>
        <charset val="136"/>
      </rPr>
      <t>年</t>
    </r>
    <phoneticPr fontId="6" type="noConversion"/>
  </si>
  <si>
    <r>
      <t>108</t>
    </r>
    <r>
      <rPr>
        <sz val="12"/>
        <rFont val="細明體"/>
        <family val="3"/>
        <charset val="136"/>
      </rPr>
      <t>年</t>
    </r>
    <phoneticPr fontId="6" type="noConversion"/>
  </si>
  <si>
    <r>
      <t>109</t>
    </r>
    <r>
      <rPr>
        <sz val="12"/>
        <rFont val="細明體"/>
        <family val="3"/>
        <charset val="136"/>
      </rPr>
      <t>年</t>
    </r>
    <phoneticPr fontId="6" type="noConversion"/>
  </si>
  <si>
    <t>總計件數</t>
    <phoneticPr fontId="6" type="noConversion"/>
  </si>
  <si>
    <t>合計件數</t>
    <phoneticPr fontId="6" type="noConversion"/>
  </si>
  <si>
    <t>自動檢舉</t>
    <phoneticPr fontId="7" type="noConversion"/>
  </si>
  <si>
    <t>總計</t>
    <phoneticPr fontId="6" type="noConversion"/>
  </si>
  <si>
    <t>自動檢舉</t>
    <phoneticPr fontId="7" type="noConversion"/>
  </si>
  <si>
    <t>總計</t>
    <phoneticPr fontId="6" type="noConversion"/>
  </si>
  <si>
    <t>自動檢舉</t>
    <phoneticPr fontId="7" type="noConversion"/>
  </si>
  <si>
    <t>資料來源：法務部統計處。</t>
    <phoneticPr fontId="7" type="noConversion"/>
  </si>
  <si>
    <t>妨害風化罪</t>
    <phoneticPr fontId="7" type="noConversion"/>
  </si>
  <si>
    <r>
      <rPr>
        <sz val="10"/>
        <rFont val="新細明體"/>
        <family val="1"/>
        <charset val="136"/>
      </rPr>
      <t>資料來源：法務部統計處。</t>
    </r>
    <phoneticPr fontId="7" type="noConversion"/>
  </si>
  <si>
    <r>
      <rPr>
        <sz val="10"/>
        <rFont val="新細明體"/>
        <family val="1"/>
        <charset val="136"/>
      </rPr>
      <t>資料來源：法務部統計處。</t>
    </r>
    <phoneticPr fontId="7" type="noConversion"/>
  </si>
  <si>
    <t>通常程序
提起公訴</t>
    <phoneticPr fontId="7" type="noConversion"/>
  </si>
  <si>
    <t>終結件數</t>
    <phoneticPr fontId="16" type="noConversion"/>
  </si>
  <si>
    <t>終結人數</t>
    <phoneticPr fontId="16" type="noConversion"/>
  </si>
  <si>
    <r>
      <rPr>
        <sz val="15"/>
        <rFont val="新細明體"/>
        <family val="1"/>
        <charset val="136"/>
      </rPr>
      <t>表</t>
    </r>
    <r>
      <rPr>
        <sz val="15"/>
        <rFont val="Times New Roman"/>
        <family val="1"/>
      </rPr>
      <t xml:space="preserve">2-1-8   </t>
    </r>
    <r>
      <rPr>
        <sz val="15"/>
        <rFont val="新細明體"/>
        <family val="1"/>
        <charset val="136"/>
      </rPr>
      <t>近</t>
    </r>
    <r>
      <rPr>
        <sz val="15"/>
        <rFont val="Times New Roman"/>
        <family val="1"/>
      </rPr>
      <t>10</t>
    </r>
    <r>
      <rPr>
        <sz val="15"/>
        <rFont val="新細明體"/>
        <family val="1"/>
        <charset val="136"/>
      </rPr>
      <t>年地方檢察署刑事案件偵查終結起訴比率</t>
    </r>
    <phoneticPr fontId="7" type="noConversion"/>
  </si>
  <si>
    <r>
      <rPr>
        <sz val="12"/>
        <rFont val="新細明體"/>
        <family val="1"/>
        <charset val="136"/>
      </rPr>
      <t>偵</t>
    </r>
    <r>
      <rPr>
        <sz val="12"/>
        <rFont val="Times New Roman"/>
        <family val="1"/>
      </rPr>
      <t xml:space="preserve"> </t>
    </r>
    <r>
      <rPr>
        <sz val="12"/>
        <rFont val="新細明體"/>
        <family val="1"/>
        <charset val="136"/>
      </rPr>
      <t>查</t>
    </r>
    <r>
      <rPr>
        <sz val="12"/>
        <rFont val="Times New Roman"/>
        <family val="1"/>
      </rPr>
      <t xml:space="preserve"> </t>
    </r>
    <r>
      <rPr>
        <sz val="12"/>
        <rFont val="新細明體"/>
        <family val="1"/>
        <charset val="136"/>
      </rPr>
      <t>終</t>
    </r>
    <r>
      <rPr>
        <sz val="12"/>
        <rFont val="Times New Roman"/>
        <family val="1"/>
      </rPr>
      <t xml:space="preserve"> </t>
    </r>
    <r>
      <rPr>
        <sz val="12"/>
        <rFont val="新細明體"/>
        <family val="1"/>
        <charset val="136"/>
      </rPr>
      <t>結</t>
    </r>
    <r>
      <rPr>
        <sz val="12"/>
        <rFont val="Times New Roman"/>
        <family val="1"/>
      </rPr>
      <t xml:space="preserve"> </t>
    </r>
    <r>
      <rPr>
        <sz val="12"/>
        <rFont val="新細明體"/>
        <family val="1"/>
        <charset val="136"/>
      </rPr>
      <t>總</t>
    </r>
    <r>
      <rPr>
        <sz val="12"/>
        <rFont val="Times New Roman"/>
        <family val="1"/>
      </rPr>
      <t xml:space="preserve"> </t>
    </r>
    <r>
      <rPr>
        <sz val="12"/>
        <rFont val="新細明體"/>
        <family val="1"/>
        <charset val="136"/>
      </rPr>
      <t>計</t>
    </r>
    <phoneticPr fontId="7" type="noConversion"/>
  </si>
  <si>
    <r>
      <rPr>
        <sz val="12"/>
        <rFont val="新細明體"/>
        <family val="1"/>
        <charset val="136"/>
      </rPr>
      <t>普</t>
    </r>
    <r>
      <rPr>
        <sz val="12"/>
        <rFont val="Times New Roman"/>
        <family val="1"/>
      </rPr>
      <t xml:space="preserve"> </t>
    </r>
    <r>
      <rPr>
        <sz val="12"/>
        <rFont val="新細明體"/>
        <family val="1"/>
        <charset val="136"/>
      </rPr>
      <t>通</t>
    </r>
    <r>
      <rPr>
        <sz val="12"/>
        <rFont val="Times New Roman"/>
        <family val="1"/>
      </rPr>
      <t xml:space="preserve"> </t>
    </r>
    <r>
      <rPr>
        <sz val="12"/>
        <rFont val="新細明體"/>
        <family val="1"/>
        <charset val="136"/>
      </rPr>
      <t>刑</t>
    </r>
    <r>
      <rPr>
        <sz val="12"/>
        <rFont val="Times New Roman"/>
        <family val="1"/>
      </rPr>
      <t xml:space="preserve"> </t>
    </r>
    <r>
      <rPr>
        <sz val="12"/>
        <rFont val="新細明體"/>
        <family val="1"/>
        <charset val="136"/>
      </rPr>
      <t>法</t>
    </r>
    <r>
      <rPr>
        <sz val="12"/>
        <rFont val="Times New Roman"/>
        <family val="1"/>
      </rPr>
      <t xml:space="preserve"> </t>
    </r>
    <r>
      <rPr>
        <sz val="12"/>
        <rFont val="新細明體"/>
        <family val="1"/>
        <charset val="136"/>
      </rPr>
      <t>偵</t>
    </r>
    <r>
      <rPr>
        <sz val="12"/>
        <rFont val="Times New Roman"/>
        <family val="1"/>
      </rPr>
      <t xml:space="preserve"> </t>
    </r>
    <r>
      <rPr>
        <sz val="12"/>
        <rFont val="新細明體"/>
        <family val="1"/>
        <charset val="136"/>
      </rPr>
      <t>結</t>
    </r>
    <phoneticPr fontId="7" type="noConversion"/>
  </si>
  <si>
    <t>總計</t>
    <phoneticPr fontId="16" type="noConversion"/>
  </si>
  <si>
    <t>總計</t>
    <phoneticPr fontId="16" type="noConversion"/>
  </si>
  <si>
    <r>
      <rPr>
        <sz val="12"/>
        <rFont val="新細明體"/>
        <family val="1"/>
        <charset val="136"/>
      </rPr>
      <t>特</t>
    </r>
    <r>
      <rPr>
        <sz val="12"/>
        <rFont val="Times New Roman"/>
        <family val="1"/>
      </rPr>
      <t xml:space="preserve"> </t>
    </r>
    <r>
      <rPr>
        <sz val="12"/>
        <rFont val="新細明體"/>
        <family val="1"/>
        <charset val="136"/>
      </rPr>
      <t>別</t>
    </r>
    <r>
      <rPr>
        <sz val="12"/>
        <rFont val="Times New Roman"/>
        <family val="1"/>
      </rPr>
      <t xml:space="preserve"> </t>
    </r>
    <r>
      <rPr>
        <sz val="12"/>
        <rFont val="新細明體"/>
        <family val="1"/>
        <charset val="136"/>
      </rPr>
      <t>刑</t>
    </r>
    <r>
      <rPr>
        <sz val="12"/>
        <rFont val="Times New Roman"/>
        <family val="1"/>
      </rPr>
      <t xml:space="preserve"> </t>
    </r>
    <r>
      <rPr>
        <sz val="12"/>
        <rFont val="新細明體"/>
        <family val="1"/>
        <charset val="136"/>
      </rPr>
      <t>法</t>
    </r>
    <r>
      <rPr>
        <sz val="12"/>
        <rFont val="Times New Roman"/>
        <family val="1"/>
      </rPr>
      <t xml:space="preserve"> </t>
    </r>
    <r>
      <rPr>
        <sz val="12"/>
        <rFont val="新細明體"/>
        <family val="1"/>
        <charset val="136"/>
      </rPr>
      <t>偵</t>
    </r>
    <r>
      <rPr>
        <sz val="12"/>
        <rFont val="Times New Roman"/>
        <family val="1"/>
      </rPr>
      <t xml:space="preserve"> </t>
    </r>
    <r>
      <rPr>
        <sz val="12"/>
        <rFont val="新細明體"/>
        <family val="1"/>
        <charset val="136"/>
      </rPr>
      <t>結</t>
    </r>
    <phoneticPr fontId="7" type="noConversion"/>
  </si>
  <si>
    <r>
      <rPr>
        <sz val="12"/>
        <rFont val="新細明體"/>
        <family val="1"/>
        <charset val="136"/>
      </rPr>
      <t>起</t>
    </r>
    <r>
      <rPr>
        <sz val="12"/>
        <rFont val="新細明體"/>
        <family val="1"/>
        <charset val="136"/>
      </rPr>
      <t>訴</t>
    </r>
    <r>
      <rPr>
        <sz val="12"/>
        <rFont val="Times New Roman"/>
        <family val="1"/>
      </rPr>
      <t xml:space="preserve"> </t>
    </r>
    <r>
      <rPr>
        <sz val="12"/>
        <color theme="1"/>
        <rFont val="新細明體"/>
        <family val="2"/>
        <scheme val="minor"/>
      </rPr>
      <t/>
    </r>
    <phoneticPr fontId="7" type="noConversion"/>
  </si>
  <si>
    <t>%</t>
    <phoneticPr fontId="7" type="noConversion"/>
  </si>
  <si>
    <r>
      <rPr>
        <sz val="12"/>
        <rFont val="細明體"/>
        <family val="3"/>
        <charset val="136"/>
      </rPr>
      <t>人</t>
    </r>
    <phoneticPr fontId="16" type="noConversion"/>
  </si>
  <si>
    <r>
      <rPr>
        <sz val="12"/>
        <rFont val="新細明體"/>
        <family val="1"/>
        <charset val="136"/>
      </rPr>
      <t>人</t>
    </r>
    <phoneticPr fontId="7" type="noConversion"/>
  </si>
  <si>
    <r>
      <rPr>
        <sz val="12"/>
        <rFont val="細明體"/>
        <family val="3"/>
        <charset val="136"/>
      </rPr>
      <t>人</t>
    </r>
    <phoneticPr fontId="16" type="noConversion"/>
  </si>
  <si>
    <t>資料來源：法務部統計處。</t>
    <phoneticPr fontId="7" type="noConversion"/>
  </si>
  <si>
    <t>資料來源：法務部統計處。
說　　明：本表比率=自動檢舉/總計。</t>
    <phoneticPr fontId="7"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</si>
  <si>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</si>
  <si>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t>合計</t>
    <phoneticPr fontId="16" type="noConversion"/>
  </si>
  <si>
    <t>合計</t>
    <phoneticPr fontId="16" type="noConversion"/>
  </si>
  <si>
    <r>
      <rPr>
        <sz val="10"/>
        <rFont val="新細明體"/>
        <family val="1"/>
        <charset val="136"/>
      </rPr>
      <t>　　　　　</t>
    </r>
    <r>
      <rPr>
        <sz val="10"/>
        <rFont val="Times New Roman"/>
        <family val="1"/>
      </rPr>
      <t xml:space="preserve">2. </t>
    </r>
    <r>
      <rPr>
        <sz val="10"/>
        <rFont val="新細明體"/>
        <family val="1"/>
        <charset val="136"/>
      </rPr>
      <t>起訴比率</t>
    </r>
    <r>
      <rPr>
        <sz val="10"/>
        <rFont val="Times New Roman"/>
        <family val="1"/>
      </rPr>
      <t>=</t>
    </r>
    <r>
      <rPr>
        <sz val="10"/>
        <rFont val="新細明體"/>
        <family val="1"/>
        <charset val="136"/>
      </rPr>
      <t>起訴人數</t>
    </r>
    <r>
      <rPr>
        <sz val="10"/>
        <rFont val="Times New Roman"/>
        <family val="1"/>
      </rPr>
      <t>/</t>
    </r>
    <r>
      <rPr>
        <sz val="10"/>
        <rFont val="新細明體"/>
        <family val="1"/>
        <charset val="136"/>
      </rPr>
      <t>偵查終結總</t>
    </r>
    <r>
      <rPr>
        <sz val="10"/>
        <rFont val="Times New Roman"/>
        <family val="1"/>
      </rPr>
      <t>(</t>
    </r>
    <r>
      <rPr>
        <sz val="10"/>
        <rFont val="新細明體"/>
        <family val="1"/>
        <charset val="136"/>
      </rPr>
      <t>合</t>
    </r>
    <r>
      <rPr>
        <sz val="10"/>
        <rFont val="Times New Roman"/>
        <family val="1"/>
      </rPr>
      <t>)</t>
    </r>
    <r>
      <rPr>
        <sz val="10"/>
        <rFont val="新細明體"/>
        <family val="1"/>
        <charset val="136"/>
      </rPr>
      <t>計人數</t>
    </r>
    <r>
      <rPr>
        <sz val="10"/>
        <rFont val="Times New Roman"/>
        <family val="1"/>
      </rPr>
      <t>×100</t>
    </r>
    <r>
      <rPr>
        <sz val="10"/>
        <rFont val="新細明體"/>
        <family val="1"/>
        <charset val="136"/>
      </rPr>
      <t>。</t>
    </r>
    <phoneticPr fontId="7" type="noConversion"/>
  </si>
  <si>
    <r>
      <rPr>
        <sz val="10"/>
        <rFont val="新細明體"/>
        <family val="1"/>
        <charset val="136"/>
      </rPr>
      <t>說</t>
    </r>
    <r>
      <rPr>
        <sz val="10"/>
        <color indexed="9"/>
        <rFont val="新細明體"/>
        <family val="1"/>
        <charset val="136"/>
      </rPr>
      <t>　　</t>
    </r>
    <r>
      <rPr>
        <sz val="10"/>
        <rFont val="新細明體"/>
        <family val="1"/>
        <charset val="136"/>
      </rPr>
      <t>明：不起訴比率</t>
    </r>
    <r>
      <rPr>
        <sz val="10"/>
        <rFont val="Times New Roman"/>
        <family val="1"/>
      </rPr>
      <t>=</t>
    </r>
    <r>
      <rPr>
        <sz val="10"/>
        <rFont val="新細明體"/>
        <family val="1"/>
        <charset val="136"/>
      </rPr>
      <t>不起訴處分人數</t>
    </r>
    <r>
      <rPr>
        <sz val="10"/>
        <rFont val="Times New Roman"/>
        <family val="1"/>
      </rPr>
      <t>/</t>
    </r>
    <r>
      <rPr>
        <sz val="10"/>
        <rFont val="新細明體"/>
        <family val="1"/>
        <charset val="136"/>
      </rPr>
      <t>偵查終結總</t>
    </r>
    <r>
      <rPr>
        <sz val="10"/>
        <rFont val="Times New Roman"/>
        <family val="1"/>
      </rPr>
      <t>(</t>
    </r>
    <r>
      <rPr>
        <sz val="10"/>
        <rFont val="新細明體"/>
        <family val="1"/>
        <charset val="136"/>
      </rPr>
      <t>合</t>
    </r>
    <r>
      <rPr>
        <sz val="10"/>
        <rFont val="Times New Roman"/>
        <family val="1"/>
      </rPr>
      <t>)</t>
    </r>
    <r>
      <rPr>
        <sz val="10"/>
        <rFont val="新細明體"/>
        <family val="1"/>
        <charset val="136"/>
      </rPr>
      <t>計人數</t>
    </r>
    <r>
      <rPr>
        <sz val="10"/>
        <rFont val="Times New Roman"/>
        <family val="1"/>
      </rPr>
      <t>×100</t>
    </r>
    <r>
      <rPr>
        <sz val="10"/>
        <rFont val="新細明體"/>
        <family val="1"/>
        <charset val="136"/>
      </rPr>
      <t>。</t>
    </r>
    <phoneticPr fontId="7" type="noConversion"/>
  </si>
  <si>
    <t>資料來源：法務部統計處。</t>
    <phoneticPr fontId="7" type="noConversion"/>
  </si>
  <si>
    <t>依職權不起訴處分比率(%)</t>
    <phoneticPr fontId="7" type="noConversion"/>
  </si>
  <si>
    <t>資料來源：法務部統計處、司法院統計處。</t>
    <phoneticPr fontId="7" type="noConversion"/>
  </si>
  <si>
    <t xml:space="preserve">         </t>
    <phoneticPr fontId="18" type="noConversion"/>
  </si>
  <si>
    <r>
      <rPr>
        <sz val="10"/>
        <rFont val="新細明體"/>
        <family val="1"/>
        <charset val="136"/>
      </rPr>
      <t>說　　明：</t>
    </r>
    <r>
      <rPr>
        <sz val="10"/>
        <rFont val="Times New Roman"/>
        <family val="1"/>
      </rPr>
      <t xml:space="preserve">1. </t>
    </r>
    <r>
      <rPr>
        <sz val="10"/>
        <rFont val="新細明體"/>
        <family val="1"/>
        <charset val="136"/>
      </rPr>
      <t>依職權不起訴處分比率＝</t>
    </r>
    <r>
      <rPr>
        <sz val="10"/>
        <rFont val="Times New Roman"/>
        <family val="1"/>
      </rPr>
      <t xml:space="preserve"> </t>
    </r>
    <r>
      <rPr>
        <sz val="10"/>
        <rFont val="新細明體"/>
        <family val="1"/>
        <charset val="136"/>
      </rPr>
      <t>依職權不起訴處分件數</t>
    </r>
    <r>
      <rPr>
        <sz val="10"/>
        <rFont val="Times New Roman"/>
        <family val="1"/>
      </rPr>
      <t xml:space="preserve"> / (</t>
    </r>
    <r>
      <rPr>
        <sz val="10"/>
        <rFont val="新細明體"/>
        <family val="1"/>
        <charset val="136"/>
      </rPr>
      <t>依職權不起訴處分件數＋同期間第一審法院新收公訴「易」字案件件數</t>
    </r>
    <r>
      <rPr>
        <sz val="10"/>
        <rFont val="Times New Roman"/>
        <family val="1"/>
      </rPr>
      <t>) x 100</t>
    </r>
    <r>
      <rPr>
        <sz val="10"/>
        <rFont val="新細明體"/>
        <family val="1"/>
        <charset val="136"/>
      </rPr>
      <t>，
　　　　　　其中「易」字案件係指刑事訴訟法第</t>
    </r>
    <r>
      <rPr>
        <sz val="10"/>
        <rFont val="Times New Roman"/>
        <family val="1"/>
      </rPr>
      <t>376</t>
    </r>
    <r>
      <rPr>
        <sz val="10"/>
        <rFont val="新細明體"/>
        <family val="1"/>
        <charset val="136"/>
      </rPr>
      <t>條所列各罪之案件，原屬檢察官得為不起訴之案件而經提起公訴者。
　　　　　</t>
    </r>
    <r>
      <rPr>
        <sz val="10"/>
        <rFont val="Times New Roman"/>
        <family val="1"/>
      </rPr>
      <t xml:space="preserve">2. </t>
    </r>
    <r>
      <rPr>
        <sz val="10"/>
        <rFont val="新細明體"/>
        <family val="1"/>
        <charset val="136"/>
      </rPr>
      <t>本表不含更審案件。</t>
    </r>
    <phoneticPr fontId="7" type="noConversion"/>
  </si>
  <si>
    <t>資料來源：法務部統計處。</t>
    <phoneticPr fontId="7" type="noConversion"/>
  </si>
  <si>
    <r>
      <rPr>
        <sz val="10"/>
        <rFont val="新細明體"/>
        <family val="1"/>
        <charset val="136"/>
      </rPr>
      <t>說　　明：</t>
    </r>
    <r>
      <rPr>
        <sz val="10"/>
        <rFont val="新細明體"/>
        <family val="1"/>
        <charset val="136"/>
      </rPr>
      <t>起訴包括通常程序提起公訴及聲請簡易判決處刑。</t>
    </r>
    <phoneticPr fontId="7" type="noConversion"/>
  </si>
  <si>
    <t>他適當之處遇措施
治療、心理輔導或其
完成戒癮治療、精神</t>
    <phoneticPr fontId="16" type="noConversion"/>
  </si>
  <si>
    <r>
      <rPr>
        <sz val="10"/>
        <rFont val="新細明體"/>
        <family val="1"/>
        <charset val="136"/>
      </rPr>
      <t>說　　明：</t>
    </r>
    <r>
      <rPr>
        <sz val="10"/>
        <rFont val="Times New Roman"/>
        <family val="1"/>
      </rPr>
      <t xml:space="preserve">1. </t>
    </r>
    <r>
      <rPr>
        <sz val="10"/>
        <rFont val="新細明體"/>
        <family val="1"/>
        <charset val="136"/>
      </rPr>
      <t>本表係以「緩」字案件統計，若有案件因故撤銷又再度分案者，則以二人次計算。
　　　　　</t>
    </r>
    <r>
      <rPr>
        <sz val="10"/>
        <rFont val="Times New Roman"/>
        <family val="1"/>
      </rPr>
      <t xml:space="preserve">2. </t>
    </r>
    <r>
      <rPr>
        <sz val="10"/>
        <rFont val="新細明體"/>
        <family val="1"/>
        <charset val="136"/>
      </rPr>
      <t>檢察官得命被告遵守或履行刑事訴訟法第</t>
    </r>
    <r>
      <rPr>
        <sz val="10"/>
        <rFont val="Times New Roman"/>
        <family val="1"/>
      </rPr>
      <t>253</t>
    </r>
    <r>
      <rPr>
        <sz val="10"/>
        <rFont val="新細明體"/>
        <family val="1"/>
        <charset val="136"/>
      </rPr>
      <t>條之</t>
    </r>
    <r>
      <rPr>
        <sz val="10"/>
        <rFont val="Times New Roman"/>
        <family val="1"/>
      </rPr>
      <t>2</t>
    </r>
    <r>
      <rPr>
        <sz val="10"/>
        <rFont val="新細明體"/>
        <family val="1"/>
        <charset val="136"/>
      </rPr>
      <t>第</t>
    </r>
    <r>
      <rPr>
        <sz val="10"/>
        <rFont val="Times New Roman"/>
        <family val="1"/>
      </rPr>
      <t>1</t>
    </r>
    <r>
      <rPr>
        <sz val="10"/>
        <rFont val="新細明體"/>
        <family val="1"/>
        <charset val="136"/>
      </rPr>
      <t>項多款事項。　　　　
　　　　　</t>
    </r>
    <r>
      <rPr>
        <sz val="10"/>
        <rFont val="Times New Roman"/>
        <family val="1"/>
      </rPr>
      <t>3. 103</t>
    </r>
    <r>
      <rPr>
        <sz val="10"/>
        <rFont val="新細明體"/>
        <family val="1"/>
        <charset val="136"/>
      </rPr>
      <t>年</t>
    </r>
    <r>
      <rPr>
        <sz val="10"/>
        <rFont val="Times New Roman"/>
        <family val="1"/>
      </rPr>
      <t>6</t>
    </r>
    <r>
      <rPr>
        <sz val="10"/>
        <rFont val="新細明體"/>
        <family val="1"/>
        <charset val="136"/>
      </rPr>
      <t>月</t>
    </r>
    <r>
      <rPr>
        <sz val="10"/>
        <rFont val="Times New Roman"/>
        <family val="1"/>
      </rPr>
      <t>4</t>
    </r>
    <r>
      <rPr>
        <sz val="10"/>
        <rFont val="新細明體"/>
        <family val="1"/>
        <charset val="136"/>
      </rPr>
      <t>日修正公布刑事訴訟法第</t>
    </r>
    <r>
      <rPr>
        <sz val="10"/>
        <rFont val="Times New Roman"/>
        <family val="1"/>
      </rPr>
      <t>253</t>
    </r>
    <r>
      <rPr>
        <sz val="10"/>
        <rFont val="新細明體"/>
        <family val="1"/>
        <charset val="136"/>
      </rPr>
      <t>條之</t>
    </r>
    <r>
      <rPr>
        <sz val="10"/>
        <rFont val="Times New Roman"/>
        <family val="1"/>
      </rPr>
      <t>2</t>
    </r>
    <r>
      <rPr>
        <sz val="10"/>
        <rFont val="新細明體"/>
        <family val="1"/>
        <charset val="136"/>
      </rPr>
      <t>，緩起訴處分金之支付對象由公庫、公益團體及地方自治團體，
　　　　　　改僅限於公庫。</t>
    </r>
    <phoneticPr fontId="18" type="noConversion"/>
  </si>
  <si>
    <t>資料來源：法務部統計處。</t>
    <phoneticPr fontId="7" type="noConversion"/>
  </si>
  <si>
    <t>資料來源：法務部統計處。
說　　明：得再議件數係指符合刑事訴訟法第256條要件之案件。</t>
    <phoneticPr fontId="7" type="noConversion"/>
  </si>
  <si>
    <r>
      <rPr>
        <sz val="12"/>
        <rFont val="新細明體"/>
        <family val="1"/>
        <charset val="136"/>
      </rPr>
      <t>再</t>
    </r>
    <r>
      <rPr>
        <sz val="12"/>
        <rFont val="新細明體"/>
        <family val="1"/>
        <charset val="136"/>
      </rPr>
      <t>議</t>
    </r>
    <r>
      <rPr>
        <sz val="12"/>
        <rFont val="新細明體"/>
        <family val="1"/>
        <charset val="136"/>
      </rPr>
      <t>件</t>
    </r>
    <r>
      <rPr>
        <sz val="12"/>
        <rFont val="新細明體"/>
        <family val="1"/>
        <charset val="136"/>
      </rPr>
      <t>數</t>
    </r>
    <phoneticPr fontId="7" type="noConversion"/>
  </si>
  <si>
    <r>
      <rPr>
        <sz val="12"/>
        <rFont val="新細明體"/>
        <family val="1"/>
        <charset val="136"/>
      </rPr>
      <t>終</t>
    </r>
    <r>
      <rPr>
        <sz val="12"/>
        <rFont val="新細明體"/>
        <family val="1"/>
        <charset val="136"/>
      </rPr>
      <t>結</t>
    </r>
    <r>
      <rPr>
        <sz val="12"/>
        <rFont val="新細明體"/>
        <family val="1"/>
        <charset val="136"/>
      </rPr>
      <t>件</t>
    </r>
    <r>
      <rPr>
        <sz val="12"/>
        <rFont val="新細明體"/>
        <family val="1"/>
        <charset val="136"/>
      </rPr>
      <t>數</t>
    </r>
    <phoneticPr fontId="7" type="noConversion"/>
  </si>
  <si>
    <t>資料來源：法務部統計處。</t>
    <phoneticPr fontId="7" type="noConversion"/>
  </si>
  <si>
    <t>總計</t>
    <phoneticPr fontId="16" type="noConversion"/>
  </si>
  <si>
    <t>其他</t>
    <phoneticPr fontId="16" type="noConversion"/>
  </si>
  <si>
    <r>
      <rPr>
        <sz val="10"/>
        <rFont val="新細明體"/>
        <family val="1"/>
        <charset val="136"/>
      </rPr>
      <t>資料來源：</t>
    </r>
    <r>
      <rPr>
        <sz val="10"/>
        <rFont val="Times New Roman"/>
        <family val="1"/>
      </rPr>
      <t xml:space="preserve"> </t>
    </r>
    <r>
      <rPr>
        <sz val="10"/>
        <rFont val="新細明體"/>
        <family val="1"/>
        <charset val="136"/>
      </rPr>
      <t>法務部統計處。</t>
    </r>
    <phoneticPr fontId="7" type="noConversion"/>
  </si>
  <si>
    <t>強制性交罪</t>
    <phoneticPr fontId="16" type="noConversion"/>
  </si>
  <si>
    <t>普通刑法</t>
    <phoneticPr fontId="16" type="noConversion"/>
  </si>
  <si>
    <t>殺人罪</t>
    <phoneticPr fontId="16" type="noConversion"/>
  </si>
  <si>
    <r>
      <rPr>
        <sz val="12"/>
        <rFont val="新細明體"/>
        <family val="1"/>
        <charset val="136"/>
      </rPr>
      <t>第</t>
    </r>
    <r>
      <rPr>
        <sz val="12"/>
        <rFont val="Times New Roman"/>
        <family val="1"/>
      </rPr>
      <t xml:space="preserve"> 271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</si>
  <si>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272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</si>
  <si>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t>強盜罪</t>
    <phoneticPr fontId="16" type="noConversion"/>
  </si>
  <si>
    <r>
      <rPr>
        <sz val="12"/>
        <rFont val="新細明體"/>
        <family val="1"/>
        <charset val="136"/>
      </rPr>
      <t>第</t>
    </r>
    <r>
      <rPr>
        <sz val="12"/>
        <rFont val="Times New Roman"/>
        <family val="1"/>
      </rPr>
      <t xml:space="preserve"> 332 </t>
    </r>
    <r>
      <rPr>
        <sz val="12"/>
        <rFont val="新細明體"/>
        <family val="1"/>
        <charset val="136"/>
      </rPr>
      <t>條</t>
    </r>
    <phoneticPr fontId="7" type="noConversion"/>
  </si>
  <si>
    <t>擄人勒贖罪</t>
    <phoneticPr fontId="16" type="noConversion"/>
  </si>
  <si>
    <r>
      <rPr>
        <sz val="12"/>
        <rFont val="新細明體"/>
        <family val="1"/>
        <charset val="136"/>
      </rPr>
      <t>第</t>
    </r>
    <r>
      <rPr>
        <sz val="12"/>
        <rFont val="Times New Roman"/>
        <family val="1"/>
      </rPr>
      <t xml:space="preserve"> 347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</si>
  <si>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348 </t>
    </r>
    <r>
      <rPr>
        <sz val="12"/>
        <rFont val="新細明體"/>
        <family val="1"/>
        <charset val="136"/>
      </rPr>
      <t>條</t>
    </r>
    <r>
      <rPr>
        <sz val="12"/>
        <rFont val="Times New Roman"/>
        <family val="1"/>
      </rPr>
      <t xml:space="preserve"> </t>
    </r>
    <r>
      <rPr>
        <sz val="12"/>
        <rFont val="新細明體"/>
        <family val="1"/>
        <charset val="136"/>
      </rPr>
      <t>之</t>
    </r>
    <r>
      <rPr>
        <sz val="12"/>
        <rFont val="Times New Roman"/>
        <family val="1"/>
      </rPr>
      <t xml:space="preserve"> 1</t>
    </r>
    <phoneticPr fontId="7" type="noConversion"/>
  </si>
  <si>
    <r>
      <rPr>
        <sz val="12"/>
        <rFont val="新細明體"/>
        <family val="1"/>
        <charset val="136"/>
      </rPr>
      <t>第</t>
    </r>
    <r>
      <rPr>
        <sz val="12"/>
        <rFont val="Times New Roman"/>
        <family val="1"/>
      </rPr>
      <t xml:space="preserve"> 5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</si>
  <si>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6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</si>
  <si>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6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2 </t>
    </r>
    <r>
      <rPr>
        <sz val="12"/>
        <rFont val="新細明體"/>
        <family val="1"/>
        <charset val="136"/>
      </rPr>
      <t>項</t>
    </r>
    <r>
      <rPr>
        <sz val="12"/>
        <rFont val="Times New Roman"/>
        <family val="1"/>
      </rPr>
      <t xml:space="preserve"> </t>
    </r>
    <phoneticPr fontId="7" type="noConversion"/>
  </si>
  <si>
    <r>
      <rPr>
        <sz val="12"/>
        <rFont val="新細明體"/>
        <family val="1"/>
        <charset val="136"/>
      </rPr>
      <t>第</t>
    </r>
    <r>
      <rPr>
        <sz val="12"/>
        <rFont val="Times New Roman"/>
        <family val="1"/>
      </rPr>
      <t xml:space="preserve"> 7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3 </t>
    </r>
    <r>
      <rPr>
        <sz val="12"/>
        <rFont val="新細明體"/>
        <family val="1"/>
        <charset val="136"/>
      </rPr>
      <t>項</t>
    </r>
    <phoneticPr fontId="7" type="noConversion"/>
  </si>
  <si>
    <r>
      <rPr>
        <sz val="12"/>
        <rFont val="新細明體"/>
        <family val="1"/>
        <charset val="136"/>
      </rPr>
      <t>第</t>
    </r>
    <r>
      <rPr>
        <sz val="12"/>
        <rFont val="Times New Roman"/>
        <family val="1"/>
      </rPr>
      <t xml:space="preserve"> 33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phoneticPr fontId="7" type="noConversion"/>
  </si>
  <si>
    <r>
      <rPr>
        <sz val="12"/>
        <rFont val="新細明體"/>
        <family val="1"/>
        <charset val="136"/>
      </rPr>
      <t>第</t>
    </r>
    <r>
      <rPr>
        <sz val="12"/>
        <rFont val="Times New Roman"/>
        <family val="1"/>
      </rPr>
      <t xml:space="preserve"> 33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2 </t>
    </r>
    <r>
      <rPr>
        <sz val="12"/>
        <rFont val="新細明體"/>
        <family val="1"/>
        <charset val="136"/>
      </rPr>
      <t>項</t>
    </r>
    <phoneticPr fontId="7" type="noConversion"/>
  </si>
  <si>
    <t>毒品危害防制條例</t>
    <phoneticPr fontId="16" type="noConversion"/>
  </si>
  <si>
    <t>槍砲彈藥刀械管制條例</t>
    <phoneticPr fontId="16" type="noConversion"/>
  </si>
  <si>
    <r>
      <rPr>
        <sz val="12"/>
        <rFont val="新細明體"/>
        <family val="1"/>
        <charset val="136"/>
      </rPr>
      <t>第</t>
    </r>
    <r>
      <rPr>
        <sz val="12"/>
        <rFont val="Times New Roman"/>
        <family val="1"/>
      </rPr>
      <t xml:space="preserve"> 7 </t>
    </r>
    <r>
      <rPr>
        <sz val="12"/>
        <rFont val="新細明體"/>
        <family val="1"/>
        <charset val="136"/>
      </rPr>
      <t>條</t>
    </r>
    <r>
      <rPr>
        <sz val="12"/>
        <rFont val="Times New Roman"/>
        <family val="1"/>
      </rPr>
      <t xml:space="preserve"> </t>
    </r>
    <r>
      <rPr>
        <sz val="12"/>
        <rFont val="新細明體"/>
        <family val="1"/>
        <charset val="136"/>
      </rPr>
      <t>第</t>
    </r>
    <r>
      <rPr>
        <sz val="12"/>
        <rFont val="Times New Roman"/>
        <family val="1"/>
      </rPr>
      <t xml:space="preserve"> 1 </t>
    </r>
    <r>
      <rPr>
        <sz val="12"/>
        <rFont val="新細明體"/>
        <family val="1"/>
        <charset val="136"/>
      </rPr>
      <t>項</t>
    </r>
    <phoneticPr fontId="7" type="noConversion"/>
  </si>
  <si>
    <t>特別刑法</t>
    <phoneticPr fontId="16" type="noConversion"/>
  </si>
  <si>
    <t>兒童及少年性剝削防制條例</t>
    <phoneticPr fontId="16" type="noConversion"/>
  </si>
  <si>
    <r>
      <rPr>
        <sz val="12"/>
        <rFont val="新細明體"/>
        <family val="1"/>
        <charset val="136"/>
      </rPr>
      <t>總</t>
    </r>
    <r>
      <rPr>
        <sz val="12"/>
        <rFont val="新細明體"/>
        <family val="1"/>
        <charset val="136"/>
      </rPr>
      <t>計</t>
    </r>
    <phoneticPr fontId="38" type="noConversion"/>
  </si>
  <si>
    <r>
      <rPr>
        <sz val="12"/>
        <rFont val="新細明體"/>
        <family val="1"/>
        <charset val="136"/>
      </rPr>
      <t>其</t>
    </r>
    <r>
      <rPr>
        <sz val="12"/>
        <rFont val="新細明體"/>
        <family val="1"/>
        <charset val="136"/>
      </rPr>
      <t>他</t>
    </r>
    <r>
      <rPr>
        <sz val="12"/>
        <rFont val="新細明體"/>
        <family val="1"/>
        <charset val="136"/>
      </rPr>
      <t>重</t>
    </r>
    <r>
      <rPr>
        <sz val="12"/>
        <rFont val="新細明體"/>
        <family val="1"/>
        <charset val="136"/>
      </rPr>
      <t>大</t>
    </r>
    <r>
      <rPr>
        <sz val="12"/>
        <rFont val="新細明體"/>
        <family val="1"/>
        <charset val="136"/>
      </rPr>
      <t>刑</t>
    </r>
    <r>
      <rPr>
        <sz val="12"/>
        <rFont val="新細明體"/>
        <family val="1"/>
        <charset val="136"/>
      </rPr>
      <t>事</t>
    </r>
    <r>
      <rPr>
        <sz val="12"/>
        <rFont val="新細明體"/>
        <family val="1"/>
        <charset val="136"/>
      </rPr>
      <t>案</t>
    </r>
    <r>
      <rPr>
        <sz val="12"/>
        <rFont val="新細明體"/>
        <family val="1"/>
        <charset val="136"/>
      </rPr>
      <t>件</t>
    </r>
    <phoneticPr fontId="38" type="noConversion"/>
  </si>
  <si>
    <r>
      <t>說　　明：</t>
    </r>
    <r>
      <rPr>
        <sz val="10"/>
        <rFont val="新細明體"/>
        <family val="1"/>
        <charset val="136"/>
      </rPr>
      <t>其他重大刑事案件指其他嚴重侵害國家社會法益或於社會治安、經濟秩序有重大危害之刑事案件。</t>
    </r>
    <phoneticPr fontId="7" type="noConversion"/>
  </si>
  <si>
    <r>
      <t>107</t>
    </r>
    <r>
      <rPr>
        <sz val="12"/>
        <rFont val="新細明體"/>
        <family val="1"/>
        <charset val="136"/>
      </rPr>
      <t>年</t>
    </r>
    <phoneticPr fontId="38" type="noConversion"/>
  </si>
  <si>
    <t>資料提供：法務部統計處。</t>
    <phoneticPr fontId="7" type="noConversion"/>
  </si>
  <si>
    <r>
      <rPr>
        <sz val="11"/>
        <rFont val="新細明體"/>
        <family val="1"/>
        <charset val="136"/>
      </rPr>
      <t>執行裁判確定案件定罪率（</t>
    </r>
    <r>
      <rPr>
        <sz val="11"/>
        <rFont val="Times New Roman"/>
        <family val="1"/>
      </rPr>
      <t>%</t>
    </r>
    <r>
      <rPr>
        <sz val="11"/>
        <rFont val="新細明體"/>
        <family val="1"/>
        <charset val="136"/>
      </rPr>
      <t>）</t>
    </r>
    <phoneticPr fontId="7" type="noConversion"/>
  </si>
  <si>
    <r>
      <rPr>
        <sz val="11"/>
        <rFont val="新細明體"/>
        <family val="1"/>
        <charset val="136"/>
      </rPr>
      <t>平均每位檢察官每月新收檢察案件數</t>
    </r>
    <phoneticPr fontId="7" type="noConversion"/>
  </si>
  <si>
    <t>偵查終結案件平均每件所需日數</t>
    <phoneticPr fontId="16" type="noConversion"/>
  </si>
  <si>
    <t>檢察官向法院聲請羈押人數</t>
    <phoneticPr fontId="7" type="noConversion"/>
  </si>
  <si>
    <t>法院裁定准許羈押人數</t>
    <phoneticPr fontId="7" type="noConversion"/>
  </si>
  <si>
    <r>
      <rPr>
        <sz val="11"/>
        <rFont val="新細明體"/>
        <family val="1"/>
        <charset val="136"/>
      </rPr>
      <t>法院許可羈押人數比率（</t>
    </r>
    <r>
      <rPr>
        <sz val="11"/>
        <rFont val="Times New Roman"/>
        <family val="1"/>
      </rPr>
      <t>%</t>
    </r>
    <r>
      <rPr>
        <sz val="11"/>
        <rFont val="新細明體"/>
        <family val="1"/>
        <charset val="136"/>
      </rPr>
      <t>）</t>
    </r>
    <phoneticPr fontId="7" type="noConversion"/>
  </si>
  <si>
    <r>
      <rPr>
        <sz val="10"/>
        <rFont val="新細明體"/>
        <family val="1"/>
        <charset val="136"/>
      </rPr>
      <t>說　　明：</t>
    </r>
    <r>
      <rPr>
        <sz val="10"/>
        <rFont val="Times New Roman"/>
        <family val="1"/>
      </rPr>
      <t xml:space="preserve">1. </t>
    </r>
    <r>
      <rPr>
        <sz val="10"/>
        <rFont val="新細明體"/>
        <family val="1"/>
        <charset val="136"/>
      </rPr>
      <t>法院許可羈押人數比率</t>
    </r>
    <r>
      <rPr>
        <sz val="10"/>
        <rFont val="Times New Roman"/>
        <family val="1"/>
      </rPr>
      <t>=(</t>
    </r>
    <r>
      <rPr>
        <sz val="10"/>
        <rFont val="新細明體"/>
        <family val="1"/>
        <charset val="136"/>
      </rPr>
      <t>法院裁定准許羈押人數</t>
    </r>
    <r>
      <rPr>
        <sz val="10"/>
        <rFont val="Times New Roman"/>
        <family val="1"/>
      </rPr>
      <t>/</t>
    </r>
    <r>
      <rPr>
        <sz val="10"/>
        <rFont val="新細明體"/>
        <family val="1"/>
        <charset val="136"/>
      </rPr>
      <t>檢察官向法院聲請羈押人數</t>
    </r>
    <r>
      <rPr>
        <sz val="10"/>
        <rFont val="Times New Roman"/>
        <family val="1"/>
      </rPr>
      <t>)×100</t>
    </r>
    <r>
      <rPr>
        <sz val="10"/>
        <rFont val="新細明體"/>
        <family val="1"/>
        <charset val="136"/>
      </rPr>
      <t>。</t>
    </r>
    <phoneticPr fontId="7" type="noConversion"/>
  </si>
  <si>
    <r>
      <rPr>
        <sz val="10"/>
        <rFont val="新細明體"/>
        <family val="1"/>
        <charset val="136"/>
      </rPr>
      <t>　　　　　</t>
    </r>
    <r>
      <rPr>
        <sz val="10"/>
        <rFont val="Times New Roman"/>
        <family val="1"/>
      </rPr>
      <t xml:space="preserve">2. </t>
    </r>
    <r>
      <rPr>
        <sz val="10"/>
        <rFont val="新細明體"/>
        <family val="1"/>
        <charset val="136"/>
      </rPr>
      <t>定罪率</t>
    </r>
    <r>
      <rPr>
        <sz val="10"/>
        <rFont val="Times New Roman"/>
        <family val="1"/>
      </rPr>
      <t>=</t>
    </r>
    <r>
      <rPr>
        <sz val="10"/>
        <rFont val="新細明體"/>
        <family val="1"/>
        <charset val="136"/>
      </rPr>
      <t>有罪人數</t>
    </r>
    <r>
      <rPr>
        <sz val="10"/>
        <rFont val="Times New Roman"/>
        <family val="1"/>
      </rPr>
      <t>/(</t>
    </r>
    <r>
      <rPr>
        <sz val="10"/>
        <rFont val="新細明體"/>
        <family val="1"/>
        <charset val="136"/>
      </rPr>
      <t>有罪人數</t>
    </r>
    <r>
      <rPr>
        <sz val="10"/>
        <rFont val="Times New Roman"/>
        <family val="1"/>
      </rPr>
      <t>+</t>
    </r>
    <r>
      <rPr>
        <sz val="10"/>
        <rFont val="新細明體"/>
        <family val="1"/>
        <charset val="136"/>
      </rPr>
      <t>無罪人數</t>
    </r>
    <r>
      <rPr>
        <sz val="10"/>
        <rFont val="Times New Roman"/>
        <family val="1"/>
      </rPr>
      <t>)×100</t>
    </r>
    <r>
      <rPr>
        <sz val="10"/>
        <rFont val="新細明體"/>
        <family val="1"/>
        <charset val="136"/>
      </rPr>
      <t>。</t>
    </r>
    <phoneticPr fontId="7" type="noConversion"/>
  </si>
  <si>
    <r>
      <rPr>
        <sz val="15"/>
        <rFont val="新細明體"/>
        <family val="1"/>
        <charset val="136"/>
      </rPr>
      <t>表</t>
    </r>
    <r>
      <rPr>
        <sz val="15"/>
        <rFont val="Times New Roman"/>
        <family val="1"/>
      </rPr>
      <t>2-4-11</t>
    </r>
    <r>
      <rPr>
        <sz val="15"/>
        <rFont val="新細明體"/>
        <family val="1"/>
        <charset val="136"/>
      </rPr>
      <t>　近</t>
    </r>
    <r>
      <rPr>
        <sz val="15"/>
        <rFont val="Times New Roman"/>
        <family val="1"/>
      </rPr>
      <t>5</t>
    </r>
    <r>
      <rPr>
        <sz val="15"/>
        <rFont val="新細明體"/>
        <family val="1"/>
        <charset val="136"/>
      </rPr>
      <t>年受刑人出獄後再犯罪情形</t>
    </r>
    <phoneticPr fontId="30" type="noConversion"/>
  </si>
  <si>
    <r>
      <rPr>
        <sz val="12"/>
        <rFont val="新細明體"/>
        <family val="1"/>
        <charset val="136"/>
      </rPr>
      <t>計</t>
    </r>
    <phoneticPr fontId="30" type="noConversion"/>
  </si>
  <si>
    <r>
      <rPr>
        <sz val="12"/>
        <rFont val="新細明體"/>
        <family val="1"/>
        <charset val="136"/>
      </rPr>
      <t>六月以下</t>
    </r>
    <phoneticPr fontId="30" type="noConversion"/>
  </si>
  <si>
    <r>
      <rPr>
        <sz val="12"/>
        <rFont val="新細明體"/>
        <family val="1"/>
        <charset val="136"/>
      </rPr>
      <t>一年未滿
逾六月</t>
    </r>
    <phoneticPr fontId="30" type="noConversion"/>
  </si>
  <si>
    <r>
      <rPr>
        <sz val="12"/>
        <rFont val="新細明體"/>
        <family val="1"/>
        <charset val="136"/>
      </rPr>
      <t>二年未滿
一年以上</t>
    </r>
    <phoneticPr fontId="30" type="noConversion"/>
  </si>
  <si>
    <r>
      <t>105</t>
    </r>
    <r>
      <rPr>
        <sz val="12"/>
        <rFont val="新細明體"/>
        <family val="1"/>
        <charset val="136"/>
      </rPr>
      <t>年</t>
    </r>
    <phoneticPr fontId="30" type="noConversion"/>
  </si>
  <si>
    <r>
      <rPr>
        <sz val="12"/>
        <rFont val="新細明體"/>
        <family val="1"/>
        <charset val="136"/>
      </rPr>
      <t>執行完畢</t>
    </r>
    <phoneticPr fontId="7" type="noConversion"/>
  </si>
  <si>
    <r>
      <rPr>
        <sz val="12"/>
        <rFont val="新細明體"/>
        <family val="1"/>
        <charset val="136"/>
      </rPr>
      <t>假釋出獄</t>
    </r>
    <phoneticPr fontId="7" type="noConversion"/>
  </si>
  <si>
    <r>
      <t>106</t>
    </r>
    <r>
      <rPr>
        <sz val="12"/>
        <rFont val="新細明體"/>
        <family val="1"/>
        <charset val="136"/>
      </rPr>
      <t>年</t>
    </r>
    <phoneticPr fontId="30" type="noConversion"/>
  </si>
  <si>
    <r>
      <rPr>
        <sz val="12"/>
        <rFont val="新細明體"/>
        <family val="1"/>
        <charset val="136"/>
      </rPr>
      <t>假釋出獄</t>
    </r>
    <phoneticPr fontId="7" type="noConversion"/>
  </si>
  <si>
    <r>
      <t>107</t>
    </r>
    <r>
      <rPr>
        <sz val="12"/>
        <rFont val="新細明體"/>
        <family val="1"/>
        <charset val="136"/>
      </rPr>
      <t>年</t>
    </r>
    <phoneticPr fontId="30" type="noConversion"/>
  </si>
  <si>
    <r>
      <t>108</t>
    </r>
    <r>
      <rPr>
        <sz val="12"/>
        <rFont val="新細明體"/>
        <family val="1"/>
        <charset val="136"/>
      </rPr>
      <t>年</t>
    </r>
    <phoneticPr fontId="30" type="noConversion"/>
  </si>
  <si>
    <r>
      <rPr>
        <sz val="12"/>
        <rFont val="新細明體"/>
        <family val="1"/>
        <charset val="136"/>
      </rPr>
      <t>執行完畢</t>
    </r>
    <phoneticPr fontId="7" type="noConversion"/>
  </si>
  <si>
    <r>
      <t>109</t>
    </r>
    <r>
      <rPr>
        <sz val="12"/>
        <rFont val="新細明體"/>
        <family val="1"/>
        <charset val="136"/>
      </rPr>
      <t>年</t>
    </r>
    <phoneticPr fontId="30" type="noConversion"/>
  </si>
  <si>
    <r>
      <rPr>
        <sz val="12"/>
        <rFont val="新細明體"/>
        <family val="1"/>
        <charset val="136"/>
      </rPr>
      <t>假釋出獄</t>
    </r>
    <phoneticPr fontId="7" type="noConversion"/>
  </si>
  <si>
    <t xml:space="preserve"> </t>
    <phoneticPr fontId="30" type="noConversion"/>
  </si>
  <si>
    <r>
      <rPr>
        <sz val="15"/>
        <rFont val="新細明體"/>
        <family val="1"/>
        <charset val="136"/>
      </rPr>
      <t>表</t>
    </r>
    <r>
      <rPr>
        <sz val="15"/>
        <rFont val="Times New Roman"/>
        <family val="1"/>
      </rPr>
      <t xml:space="preserve"> 2-4-13</t>
    </r>
    <r>
      <rPr>
        <sz val="15"/>
        <rFont val="新細明體"/>
        <family val="1"/>
        <charset val="136"/>
      </rPr>
      <t>　近</t>
    </r>
    <r>
      <rPr>
        <sz val="15"/>
        <rFont val="Times New Roman"/>
        <family val="1"/>
      </rPr>
      <t>10</t>
    </r>
    <r>
      <rPr>
        <sz val="15"/>
        <rFont val="新細明體"/>
        <family val="1"/>
        <charset val="136"/>
      </rPr>
      <t>年新入所受戒治人人數</t>
    </r>
    <phoneticPr fontId="7" type="noConversion"/>
  </si>
  <si>
    <r>
      <rPr>
        <sz val="12"/>
        <rFont val="新細明體"/>
        <family val="1"/>
        <charset val="136"/>
      </rPr>
      <t>總計</t>
    </r>
    <phoneticPr fontId="46" type="noConversion"/>
  </si>
  <si>
    <r>
      <rPr>
        <sz val="12"/>
        <rFont val="新細明體"/>
        <family val="1"/>
        <charset val="136"/>
      </rPr>
      <t>性別</t>
    </r>
    <phoneticPr fontId="46" type="noConversion"/>
  </si>
  <si>
    <r>
      <rPr>
        <sz val="12"/>
        <rFont val="新細明體"/>
        <family val="1"/>
        <charset val="136"/>
      </rPr>
      <t>男</t>
    </r>
    <phoneticPr fontId="46" type="noConversion"/>
  </si>
  <si>
    <r>
      <rPr>
        <sz val="12"/>
        <rFont val="新細明體"/>
        <family val="1"/>
        <charset val="136"/>
      </rPr>
      <t>女</t>
    </r>
    <phoneticPr fontId="46" type="noConversion"/>
  </si>
  <si>
    <r>
      <rPr>
        <sz val="12"/>
        <rFont val="新細明體"/>
        <family val="1"/>
        <charset val="136"/>
      </rPr>
      <t>第一級</t>
    </r>
    <phoneticPr fontId="46" type="noConversion"/>
  </si>
  <si>
    <r>
      <rPr>
        <sz val="12"/>
        <rFont val="新細明體"/>
        <family val="1"/>
        <charset val="136"/>
      </rPr>
      <t>第二級</t>
    </r>
    <phoneticPr fontId="46" type="noConversion"/>
  </si>
  <si>
    <r>
      <t>100</t>
    </r>
    <r>
      <rPr>
        <sz val="12"/>
        <rFont val="新細明體"/>
        <family val="1"/>
        <charset val="136"/>
      </rPr>
      <t>年</t>
    </r>
    <phoneticPr fontId="46" type="noConversion"/>
  </si>
  <si>
    <t>資料來源：法務部統計處。</t>
    <phoneticPr fontId="7" type="noConversion"/>
  </si>
  <si>
    <r>
      <rPr>
        <sz val="10"/>
        <rFont val="新細明體"/>
        <family val="1"/>
        <charset val="136"/>
      </rPr>
      <t>說　　明︰</t>
    </r>
    <r>
      <rPr>
        <sz val="10"/>
        <rFont val="Times New Roman"/>
        <family val="1"/>
      </rPr>
      <t xml:space="preserve">1. </t>
    </r>
    <r>
      <rPr>
        <sz val="10"/>
        <rFont val="新細明體"/>
        <family val="1"/>
        <charset val="136"/>
      </rPr>
      <t>本表不含自訴案件。
　　　　　</t>
    </r>
    <r>
      <rPr>
        <sz val="10"/>
        <rFont val="Times New Roman"/>
        <family val="1"/>
      </rPr>
      <t xml:space="preserve">2. </t>
    </r>
    <r>
      <rPr>
        <sz val="10"/>
        <rFont val="新細明體"/>
        <family val="1"/>
        <charset val="136"/>
      </rPr>
      <t>其他包括行為不罰、易以訓誡及撤回等。</t>
    </r>
    <phoneticPr fontId="7" type="noConversion"/>
  </si>
  <si>
    <r>
      <rPr>
        <sz val="12"/>
        <rFont val="新細明體"/>
        <family val="1"/>
        <charset val="136"/>
      </rPr>
      <t>總</t>
    </r>
    <r>
      <rPr>
        <sz val="12"/>
        <rFont val="新細明體"/>
        <family val="1"/>
        <charset val="136"/>
      </rPr>
      <t>計</t>
    </r>
    <r>
      <rPr>
        <sz val="12"/>
        <rFont val="Times New Roman"/>
        <family val="1"/>
      </rPr>
      <t xml:space="preserve"> (1)</t>
    </r>
    <phoneticPr fontId="7" type="noConversion"/>
  </si>
  <si>
    <r>
      <rPr>
        <sz val="12"/>
        <rFont val="新細明體"/>
        <family val="1"/>
        <charset val="136"/>
      </rPr>
      <t>指</t>
    </r>
    <r>
      <rPr>
        <sz val="12"/>
        <rFont val="新細明體"/>
        <family val="1"/>
        <charset val="136"/>
      </rPr>
      <t>數</t>
    </r>
    <phoneticPr fontId="18" type="noConversion"/>
  </si>
  <si>
    <t>男</t>
    <phoneticPr fontId="7" type="noConversion"/>
  </si>
  <si>
    <r>
      <rPr>
        <sz val="12"/>
        <rFont val="新細明體"/>
        <family val="1"/>
        <charset val="136"/>
      </rPr>
      <t>總</t>
    </r>
    <r>
      <rPr>
        <sz val="12"/>
        <rFont val="新細明體"/>
        <family val="1"/>
        <charset val="136"/>
      </rPr>
      <t>計</t>
    </r>
    <phoneticPr fontId="7" type="noConversion"/>
  </si>
  <si>
    <r>
      <t xml:space="preserve">  </t>
    </r>
    <r>
      <rPr>
        <sz val="12"/>
        <rFont val="新細明體"/>
        <family val="1"/>
        <charset val="136"/>
      </rPr>
      <t>年</t>
    </r>
    <r>
      <rPr>
        <sz val="12"/>
        <rFont val="新細明體"/>
        <family val="1"/>
        <charset val="136"/>
      </rPr>
      <t>中</t>
    </r>
    <r>
      <rPr>
        <sz val="12"/>
        <rFont val="新細明體"/>
        <family val="1"/>
        <charset val="136"/>
      </rPr>
      <t>人</t>
    </r>
    <r>
      <rPr>
        <sz val="12"/>
        <rFont val="新細明體"/>
        <family val="1"/>
        <charset val="136"/>
      </rPr>
      <t>口</t>
    </r>
    <r>
      <rPr>
        <sz val="12"/>
        <rFont val="新細明體"/>
        <family val="1"/>
        <charset val="136"/>
      </rPr>
      <t>數</t>
    </r>
    <phoneticPr fontId="16" type="noConversion"/>
  </si>
  <si>
    <r>
      <rPr>
        <sz val="12"/>
        <rFont val="新細明體"/>
        <family val="1"/>
        <charset val="136"/>
      </rPr>
      <t>裁</t>
    </r>
    <r>
      <rPr>
        <sz val="12"/>
        <rFont val="新細明體"/>
        <family val="1"/>
        <charset val="136"/>
      </rPr>
      <t>判</t>
    </r>
    <r>
      <rPr>
        <sz val="12"/>
        <rFont val="新細明體"/>
        <family val="1"/>
        <charset val="136"/>
      </rPr>
      <t>確</t>
    </r>
    <r>
      <rPr>
        <sz val="12"/>
        <rFont val="新細明體"/>
        <family val="1"/>
        <charset val="136"/>
      </rPr>
      <t>定</t>
    </r>
    <r>
      <rPr>
        <sz val="12"/>
        <rFont val="新細明體"/>
        <family val="1"/>
        <charset val="136"/>
      </rPr>
      <t>有</t>
    </r>
    <r>
      <rPr>
        <sz val="12"/>
        <rFont val="新細明體"/>
        <family val="1"/>
        <charset val="136"/>
      </rPr>
      <t>罪</t>
    </r>
    <r>
      <rPr>
        <sz val="12"/>
        <rFont val="新細明體"/>
        <family val="1"/>
        <charset val="136"/>
      </rPr>
      <t>人</t>
    </r>
    <r>
      <rPr>
        <sz val="12"/>
        <rFont val="新細明體"/>
        <family val="1"/>
        <charset val="136"/>
      </rPr>
      <t>數</t>
    </r>
    <phoneticPr fontId="7" type="noConversion"/>
  </si>
  <si>
    <r>
      <rPr>
        <sz val="12"/>
        <rFont val="新細明體"/>
        <family val="1"/>
        <charset val="136"/>
      </rPr>
      <t>男</t>
    </r>
    <r>
      <rPr>
        <sz val="12"/>
        <rFont val="Times New Roman"/>
        <family val="1"/>
      </rPr>
      <t xml:space="preserve"> (2)</t>
    </r>
    <phoneticPr fontId="7" type="noConversion"/>
  </si>
  <si>
    <r>
      <rPr>
        <sz val="12"/>
        <rFont val="新細明體"/>
        <family val="1"/>
        <charset val="136"/>
      </rPr>
      <t>女</t>
    </r>
    <r>
      <rPr>
        <sz val="12"/>
        <rFont val="Times New Roman"/>
        <family val="1"/>
      </rPr>
      <t xml:space="preserve"> (3)</t>
    </r>
    <phoneticPr fontId="7" type="noConversion"/>
  </si>
  <si>
    <r>
      <rPr>
        <sz val="12"/>
        <rFont val="新細明體"/>
        <family val="1"/>
        <charset val="136"/>
      </rPr>
      <t xml:space="preserve">定罪人口率
</t>
    </r>
    <r>
      <rPr>
        <sz val="12"/>
        <rFont val="Times New Roman"/>
        <family val="1"/>
      </rPr>
      <t>(</t>
    </r>
    <r>
      <rPr>
        <sz val="12"/>
        <rFont val="新細明體"/>
        <family val="1"/>
        <charset val="136"/>
      </rPr>
      <t>人</t>
    </r>
    <r>
      <rPr>
        <sz val="12"/>
        <rFont val="Times New Roman"/>
        <family val="1"/>
      </rPr>
      <t>/</t>
    </r>
    <r>
      <rPr>
        <sz val="12"/>
        <rFont val="新細明體"/>
        <family val="1"/>
        <charset val="136"/>
      </rPr>
      <t>十萬人</t>
    </r>
    <r>
      <rPr>
        <sz val="12"/>
        <rFont val="Times New Roman"/>
        <family val="1"/>
      </rPr>
      <t>)</t>
    </r>
    <phoneticPr fontId="7" type="noConversion"/>
  </si>
  <si>
    <t>資料來源：法務部統計處。
說　　明：1. 裁判確定有罪人數之男女比率，係以有罪確定人數總計為計算依據。
　　　　　2. 本表裁判確定有罪人數總計，不含法人。</t>
    <phoneticPr fontId="7" type="noConversion"/>
  </si>
  <si>
    <r>
      <rPr>
        <sz val="15"/>
        <rFont val="新細明體"/>
        <family val="1"/>
        <charset val="136"/>
      </rPr>
      <t>表</t>
    </r>
    <r>
      <rPr>
        <sz val="15"/>
        <rFont val="Times New Roman"/>
        <family val="1"/>
      </rPr>
      <t>2-2-2</t>
    </r>
    <r>
      <rPr>
        <sz val="15"/>
        <rFont val="新細明體"/>
        <family val="1"/>
        <charset val="136"/>
      </rPr>
      <t>　近</t>
    </r>
    <r>
      <rPr>
        <sz val="15"/>
        <rFont val="Times New Roman"/>
        <family val="1"/>
      </rPr>
      <t>10</t>
    </r>
    <r>
      <rPr>
        <sz val="15"/>
        <rFont val="新細明體"/>
        <family val="1"/>
        <charset val="136"/>
      </rPr>
      <t>年地方檢察署執行裁判確定有罪人數、性別及定罪人口率</t>
    </r>
    <phoneticPr fontId="7" type="noConversion"/>
  </si>
  <si>
    <t>資料來源：法務部統計處。</t>
    <phoneticPr fontId="16" type="noConversion"/>
  </si>
  <si>
    <t>資料來源：法務部統計處。</t>
    <phoneticPr fontId="7" type="noConversion"/>
  </si>
  <si>
    <r>
      <rPr>
        <sz val="10"/>
        <rFont val="新細明體"/>
        <family val="1"/>
        <charset val="136"/>
      </rPr>
      <t>資料來源：法務部統計處。</t>
    </r>
    <phoneticPr fontId="7" type="noConversion"/>
  </si>
  <si>
    <t>被告應遵守指定支付對象及金額</t>
    <phoneticPr fontId="7" type="noConversion"/>
  </si>
  <si>
    <r>
      <rPr>
        <sz val="10"/>
        <rFont val="新細明體"/>
        <family val="1"/>
        <charset val="136"/>
      </rPr>
      <t>說　　明：</t>
    </r>
    <r>
      <rPr>
        <sz val="10"/>
        <rFont val="Times New Roman"/>
        <family val="1"/>
      </rPr>
      <t xml:space="preserve">1. </t>
    </r>
    <r>
      <rPr>
        <sz val="10"/>
        <rFont val="微軟正黑體"/>
        <family val="2"/>
        <charset val="136"/>
      </rPr>
      <t>「</t>
    </r>
    <r>
      <rPr>
        <sz val="10"/>
        <rFont val="新細明體"/>
        <family val="1"/>
        <charset val="136"/>
      </rPr>
      <t>被告應遵守指定支付對象及金額</t>
    </r>
    <r>
      <rPr>
        <sz val="10"/>
        <rFont val="微軟正黑體"/>
        <family val="2"/>
        <charset val="136"/>
      </rPr>
      <t>」</t>
    </r>
    <r>
      <rPr>
        <sz val="10"/>
        <rFont val="新細明體"/>
        <family val="1"/>
        <charset val="136"/>
      </rPr>
      <t>係指法院依刑事訴訟法第</t>
    </r>
    <r>
      <rPr>
        <sz val="10"/>
        <rFont val="Times New Roman"/>
        <family val="1"/>
      </rPr>
      <t>455</t>
    </r>
    <r>
      <rPr>
        <sz val="10"/>
        <rFont val="新細明體"/>
        <family val="1"/>
        <charset val="136"/>
      </rPr>
      <t>條之</t>
    </r>
    <r>
      <rPr>
        <sz val="10"/>
        <rFont val="Times New Roman"/>
        <family val="1"/>
      </rPr>
      <t>2</t>
    </r>
    <r>
      <rPr>
        <sz val="10"/>
        <rFont val="新細明體"/>
        <family val="1"/>
        <charset val="136"/>
      </rPr>
      <t>第</t>
    </r>
    <r>
      <rPr>
        <sz val="10"/>
        <rFont val="Times New Roman"/>
        <family val="1"/>
      </rPr>
      <t>1</t>
    </r>
    <r>
      <rPr>
        <sz val="10"/>
        <rFont val="新細明體"/>
        <family val="1"/>
        <charset val="136"/>
      </rPr>
      <t>項第</t>
    </r>
    <r>
      <rPr>
        <sz val="10"/>
        <rFont val="Times New Roman"/>
        <family val="1"/>
      </rPr>
      <t>4</t>
    </r>
    <r>
      <rPr>
        <sz val="10"/>
        <rFont val="新細明體"/>
        <family val="1"/>
        <charset val="136"/>
      </rPr>
      <t>款規定，判決被告向指定團體支付之金額。</t>
    </r>
    <phoneticPr fontId="7" type="noConversion"/>
  </si>
  <si>
    <r>
      <rPr>
        <sz val="10"/>
        <color indexed="9"/>
        <rFont val="新細明體"/>
        <family val="1"/>
        <charset val="136"/>
      </rPr>
      <t>說明明明：</t>
    </r>
    <r>
      <rPr>
        <sz val="10"/>
        <rFont val="Times New Roman"/>
        <family val="1"/>
      </rPr>
      <t>2. 103</t>
    </r>
    <r>
      <rPr>
        <sz val="10"/>
        <rFont val="新細明體"/>
        <family val="1"/>
        <charset val="136"/>
      </rPr>
      <t>年</t>
    </r>
    <r>
      <rPr>
        <sz val="10"/>
        <rFont val="Times New Roman"/>
        <family val="1"/>
      </rPr>
      <t>6</t>
    </r>
    <r>
      <rPr>
        <sz val="10"/>
        <rFont val="新細明體"/>
        <family val="1"/>
        <charset val="136"/>
      </rPr>
      <t>月</t>
    </r>
    <r>
      <rPr>
        <sz val="10"/>
        <rFont val="Times New Roman"/>
        <family val="1"/>
      </rPr>
      <t>4</t>
    </r>
    <r>
      <rPr>
        <sz val="10"/>
        <rFont val="新細明體"/>
        <family val="1"/>
        <charset val="136"/>
      </rPr>
      <t>日修正公布刑事訴訟法第</t>
    </r>
    <r>
      <rPr>
        <sz val="10"/>
        <rFont val="Times New Roman"/>
        <family val="1"/>
      </rPr>
      <t>455</t>
    </r>
    <r>
      <rPr>
        <sz val="10"/>
        <rFont val="新細明體"/>
        <family val="1"/>
        <charset val="136"/>
      </rPr>
      <t>條之</t>
    </r>
    <r>
      <rPr>
        <sz val="10"/>
        <rFont val="Times New Roman"/>
        <family val="1"/>
      </rPr>
      <t>2</t>
    </r>
    <r>
      <rPr>
        <sz val="10"/>
        <rFont val="新細明體"/>
        <family val="1"/>
        <charset val="136"/>
      </rPr>
      <t>條文，認罪協商金之支付對象由公庫、公益團體及地方自治團體，改僅限於</t>
    </r>
    <phoneticPr fontId="7" type="noConversion"/>
  </si>
  <si>
    <r>
      <rPr>
        <sz val="12"/>
        <rFont val="新細明體"/>
        <family val="1"/>
        <charset val="136"/>
      </rPr>
      <t>緩</t>
    </r>
    <r>
      <rPr>
        <sz val="12"/>
        <rFont val="新細明體"/>
        <family val="1"/>
        <charset val="136"/>
      </rPr>
      <t>刑</t>
    </r>
    <r>
      <rPr>
        <sz val="12"/>
        <rFont val="新細明體"/>
        <family val="1"/>
        <charset val="136"/>
      </rPr>
      <t>期</t>
    </r>
    <r>
      <rPr>
        <sz val="12"/>
        <rFont val="新細明體"/>
        <family val="1"/>
        <charset val="136"/>
      </rPr>
      <t>間</t>
    </r>
    <phoneticPr fontId="7" type="noConversion"/>
  </si>
  <si>
    <r>
      <rPr>
        <sz val="12"/>
        <rFont val="新細明體"/>
        <family val="1"/>
        <charset val="136"/>
      </rPr>
      <t>二</t>
    </r>
    <r>
      <rPr>
        <sz val="12"/>
        <rFont val="新細明體"/>
        <family val="1"/>
        <charset val="136"/>
      </rPr>
      <t>年</t>
    </r>
    <phoneticPr fontId="7" type="noConversion"/>
  </si>
  <si>
    <r>
      <rPr>
        <sz val="12"/>
        <rFont val="新細明體"/>
        <family val="1"/>
        <charset val="136"/>
      </rPr>
      <t>三</t>
    </r>
    <r>
      <rPr>
        <sz val="12"/>
        <rFont val="新細明體"/>
        <family val="1"/>
        <charset val="136"/>
      </rPr>
      <t>年</t>
    </r>
    <phoneticPr fontId="7" type="noConversion"/>
  </si>
  <si>
    <r>
      <rPr>
        <sz val="12"/>
        <rFont val="新細明體"/>
        <family val="1"/>
        <charset val="136"/>
      </rPr>
      <t>四</t>
    </r>
    <r>
      <rPr>
        <sz val="12"/>
        <rFont val="新細明體"/>
        <family val="1"/>
        <charset val="136"/>
      </rPr>
      <t>年</t>
    </r>
    <phoneticPr fontId="7" type="noConversion"/>
  </si>
  <si>
    <r>
      <rPr>
        <sz val="12"/>
        <rFont val="新細明體"/>
        <family val="1"/>
        <charset val="136"/>
      </rPr>
      <t>五</t>
    </r>
    <r>
      <rPr>
        <sz val="12"/>
        <rFont val="新細明體"/>
        <family val="1"/>
        <charset val="136"/>
      </rPr>
      <t>年</t>
    </r>
    <phoneticPr fontId="7" type="noConversion"/>
  </si>
  <si>
    <t>資料來源：法務部統計處。</t>
    <phoneticPr fontId="7" type="noConversion"/>
  </si>
  <si>
    <r>
      <rPr>
        <sz val="12"/>
        <rFont val="新細明體"/>
        <family val="1"/>
        <charset val="136"/>
      </rPr>
      <t>拘</t>
    </r>
    <r>
      <rPr>
        <sz val="12"/>
        <rFont val="新細明體"/>
        <family val="1"/>
        <charset val="136"/>
      </rPr>
      <t>役</t>
    </r>
    <phoneticPr fontId="7" type="noConversion"/>
  </si>
  <si>
    <r>
      <rPr>
        <sz val="12"/>
        <rFont val="新細明體"/>
        <family val="1"/>
        <charset val="136"/>
      </rPr>
      <t>罰</t>
    </r>
    <r>
      <rPr>
        <sz val="12"/>
        <rFont val="新細明體"/>
        <family val="1"/>
        <charset val="136"/>
      </rPr>
      <t>金</t>
    </r>
    <phoneticPr fontId="7" type="noConversion"/>
  </si>
  <si>
    <t>資料來源：法務部統計處。</t>
    <phoneticPr fontId="7" type="noConversion"/>
  </si>
  <si>
    <r>
      <rPr>
        <sz val="12"/>
        <rFont val="新細明體"/>
        <family val="1"/>
        <charset val="136"/>
      </rPr>
      <t>撤</t>
    </r>
    <r>
      <rPr>
        <sz val="12"/>
        <rFont val="新細明體"/>
        <family val="1"/>
        <charset val="136"/>
      </rPr>
      <t>銷</t>
    </r>
    <r>
      <rPr>
        <sz val="12"/>
        <rFont val="新細明體"/>
        <family val="1"/>
        <charset val="136"/>
      </rPr>
      <t>緩</t>
    </r>
    <r>
      <rPr>
        <sz val="12"/>
        <rFont val="新細明體"/>
        <family val="1"/>
        <charset val="136"/>
      </rPr>
      <t>刑</t>
    </r>
    <r>
      <rPr>
        <sz val="12"/>
        <rFont val="新細明體"/>
        <family val="1"/>
        <charset val="136"/>
      </rPr>
      <t>原</t>
    </r>
    <r>
      <rPr>
        <sz val="12"/>
        <rFont val="新細明體"/>
        <family val="1"/>
        <charset val="136"/>
      </rPr>
      <t>因</t>
    </r>
    <phoneticPr fontId="7" type="noConversion"/>
  </si>
  <si>
    <r>
      <rPr>
        <sz val="10"/>
        <rFont val="新細明體"/>
        <family val="1"/>
        <charset val="136"/>
      </rPr>
      <t>單位：人</t>
    </r>
    <phoneticPr fontId="7" type="noConversion"/>
  </si>
  <si>
    <r>
      <rPr>
        <sz val="12"/>
        <rFont val="新細明體"/>
        <family val="1"/>
        <charset val="136"/>
      </rPr>
      <t>總計</t>
    </r>
    <phoneticPr fontId="45" type="noConversion"/>
  </si>
  <si>
    <r>
      <rPr>
        <sz val="10"/>
        <rFont val="新細明體"/>
        <family val="1"/>
        <charset val="136"/>
      </rPr>
      <t>單位：人</t>
    </r>
    <phoneticPr fontId="53" type="noConversion"/>
  </si>
  <si>
    <t>科刑</t>
    <phoneticPr fontId="16" type="noConversion"/>
  </si>
  <si>
    <t>資料來源：法務部統計處。</t>
    <phoneticPr fontId="53" type="noConversion"/>
  </si>
  <si>
    <r>
      <rPr>
        <sz val="10"/>
        <rFont val="新細明體"/>
        <family val="1"/>
        <charset val="136"/>
      </rPr>
      <t>說　　明：</t>
    </r>
    <r>
      <rPr>
        <sz val="10"/>
        <rFont val="Times New Roman"/>
        <family val="1"/>
      </rPr>
      <t xml:space="preserve">1. </t>
    </r>
    <r>
      <rPr>
        <sz val="10"/>
        <rFont val="新細明體"/>
        <family val="1"/>
        <charset val="136"/>
      </rPr>
      <t>本表死刑人數係法院判決確定移送檢察機關執行後所發還案件資料，與實際執行數有時間差距。詳確資料參閱監獄受刑人死刑之宣告或死刑執行人數。</t>
    </r>
    <phoneticPr fontId="53" type="noConversion"/>
  </si>
  <si>
    <t>資料來源：法務部統計處。</t>
    <phoneticPr fontId="7" type="noConversion"/>
  </si>
  <si>
    <t>總計</t>
    <phoneticPr fontId="7" type="noConversion"/>
  </si>
  <si>
    <r>
      <rPr>
        <sz val="12"/>
        <rFont val="新細明體"/>
        <family val="1"/>
        <charset val="136"/>
      </rPr>
      <t>無</t>
    </r>
    <r>
      <rPr>
        <sz val="12"/>
        <rFont val="新細明體"/>
        <family val="1"/>
        <charset val="136"/>
      </rPr>
      <t>期</t>
    </r>
    <r>
      <rPr>
        <sz val="12"/>
        <rFont val="新細明體"/>
        <family val="1"/>
        <charset val="136"/>
      </rPr>
      <t>徒</t>
    </r>
    <r>
      <rPr>
        <sz val="12"/>
        <rFont val="新細明體"/>
        <family val="1"/>
        <charset val="136"/>
      </rPr>
      <t>刑</t>
    </r>
    <phoneticPr fontId="7" type="noConversion"/>
  </si>
  <si>
    <r>
      <rPr>
        <sz val="12"/>
        <rFont val="新細明體"/>
        <family val="1"/>
        <charset val="136"/>
      </rPr>
      <t>有</t>
    </r>
    <r>
      <rPr>
        <sz val="12"/>
        <rFont val="新細明體"/>
        <family val="1"/>
        <charset val="136"/>
      </rPr>
      <t>期</t>
    </r>
    <r>
      <rPr>
        <sz val="12"/>
        <rFont val="新細明體"/>
        <family val="1"/>
        <charset val="136"/>
      </rPr>
      <t>徒</t>
    </r>
    <r>
      <rPr>
        <sz val="12"/>
        <rFont val="新細明體"/>
        <family val="1"/>
        <charset val="136"/>
      </rPr>
      <t>刑</t>
    </r>
    <phoneticPr fontId="7" type="noConversion"/>
  </si>
  <si>
    <t>拘役</t>
    <phoneticPr fontId="7" type="noConversion"/>
  </si>
  <si>
    <r>
      <rPr>
        <sz val="10"/>
        <rFont val="新細明體"/>
        <family val="1"/>
        <charset val="136"/>
      </rPr>
      <t>資料來源：</t>
    </r>
    <r>
      <rPr>
        <sz val="10"/>
        <rFont val="Times New Roman"/>
        <family val="1"/>
      </rPr>
      <t xml:space="preserve"> </t>
    </r>
    <r>
      <rPr>
        <sz val="10"/>
        <rFont val="新細明體"/>
        <family val="1"/>
        <charset val="136"/>
      </rPr>
      <t>法務部統計處。</t>
    </r>
    <phoneticPr fontId="7" type="noConversion"/>
  </si>
  <si>
    <t>資料來源：法務部統計處。</t>
    <phoneticPr fontId="7" type="noConversion"/>
  </si>
  <si>
    <t>%</t>
    <phoneticPr fontId="7" type="noConversion"/>
  </si>
  <si>
    <t>總計</t>
    <phoneticPr fontId="7" type="noConversion"/>
  </si>
  <si>
    <t>拘役</t>
    <phoneticPr fontId="7" type="noConversion"/>
  </si>
  <si>
    <t>資料來源：法務部統計處。</t>
    <phoneticPr fontId="7" type="noConversion"/>
  </si>
  <si>
    <r>
      <rPr>
        <sz val="12"/>
        <color theme="1"/>
        <rFont val="新細明體"/>
        <family val="1"/>
        <charset val="136"/>
      </rPr>
      <t>竊盜罪</t>
    </r>
    <phoneticPr fontId="7" type="noConversion"/>
  </si>
  <si>
    <r>
      <rPr>
        <sz val="12"/>
        <color theme="1"/>
        <rFont val="新細明體"/>
        <family val="1"/>
        <charset val="136"/>
      </rPr>
      <t>詐欺罪</t>
    </r>
    <phoneticPr fontId="7" type="noConversion"/>
  </si>
  <si>
    <r>
      <rPr>
        <sz val="12"/>
        <color theme="1"/>
        <rFont val="新細明體"/>
        <family val="1"/>
        <charset val="136"/>
      </rPr>
      <t>妨害自由罪</t>
    </r>
    <phoneticPr fontId="7" type="noConversion"/>
  </si>
  <si>
    <r>
      <rPr>
        <sz val="12"/>
        <color theme="1"/>
        <rFont val="新細明體"/>
        <family val="1"/>
        <charset val="136"/>
      </rPr>
      <t>妨害公務罪</t>
    </r>
    <phoneticPr fontId="7" type="noConversion"/>
  </si>
  <si>
    <r>
      <rPr>
        <sz val="12"/>
        <color theme="1"/>
        <rFont val="新細明體"/>
        <family val="1"/>
        <charset val="136"/>
      </rPr>
      <t>毀棄損壞罪</t>
    </r>
    <phoneticPr fontId="7" type="noConversion"/>
  </si>
  <si>
    <r>
      <rPr>
        <sz val="12"/>
        <color theme="1"/>
        <rFont val="新細明體"/>
        <family val="1"/>
        <charset val="136"/>
      </rPr>
      <t>家庭暴力防治法</t>
    </r>
  </si>
  <si>
    <r>
      <rPr>
        <sz val="12"/>
        <color theme="1"/>
        <rFont val="新細明體"/>
        <family val="1"/>
        <charset val="136"/>
      </rPr>
      <t>毒品危害防制條例</t>
    </r>
    <phoneticPr fontId="7" type="noConversion"/>
  </si>
  <si>
    <r>
      <rPr>
        <sz val="12"/>
        <color theme="1"/>
        <rFont val="新細明體"/>
        <family val="1"/>
        <charset val="136"/>
      </rPr>
      <t>妨害名譽及信用罪</t>
    </r>
    <phoneticPr fontId="7" type="noConversion"/>
  </si>
  <si>
    <r>
      <rPr>
        <sz val="12"/>
        <color theme="1"/>
        <rFont val="新細明體"/>
        <family val="1"/>
        <charset val="136"/>
      </rPr>
      <t>侵占罪</t>
    </r>
    <phoneticPr fontId="7" type="noConversion"/>
  </si>
  <si>
    <r>
      <rPr>
        <sz val="12"/>
        <color theme="1"/>
        <rFont val="新細明體"/>
        <family val="1"/>
        <charset val="136"/>
      </rPr>
      <t>公共危險罪</t>
    </r>
    <phoneticPr fontId="7" type="noConversion"/>
  </si>
  <si>
    <r>
      <rPr>
        <sz val="12"/>
        <color theme="1"/>
        <rFont val="新細明體"/>
        <family val="1"/>
        <charset val="136"/>
      </rPr>
      <t>偽造文書印文罪</t>
    </r>
    <phoneticPr fontId="7" type="noConversion"/>
  </si>
  <si>
    <r>
      <rPr>
        <sz val="12"/>
        <color theme="1"/>
        <rFont val="新細明體"/>
        <family val="1"/>
        <charset val="136"/>
      </rPr>
      <t>背信及重利罪</t>
    </r>
    <phoneticPr fontId="7" type="noConversion"/>
  </si>
  <si>
    <r>
      <rPr>
        <sz val="12"/>
        <color theme="1"/>
        <rFont val="新細明體"/>
        <family val="1"/>
        <charset val="136"/>
      </rPr>
      <t>妨害風化罪</t>
    </r>
    <phoneticPr fontId="7" type="noConversion"/>
  </si>
  <si>
    <r>
      <rPr>
        <sz val="12"/>
        <color theme="1"/>
        <rFont val="新細明體"/>
        <family val="1"/>
        <charset val="136"/>
      </rPr>
      <t>贓物罪</t>
    </r>
    <phoneticPr fontId="7" type="noConversion"/>
  </si>
  <si>
    <r>
      <rPr>
        <sz val="12"/>
        <color theme="1"/>
        <rFont val="新細明體"/>
        <family val="1"/>
        <charset val="136"/>
      </rPr>
      <t>藏匿人犯及湮滅證據罪</t>
    </r>
    <phoneticPr fontId="7" type="noConversion"/>
  </si>
  <si>
    <r>
      <rPr>
        <sz val="12"/>
        <color theme="1"/>
        <rFont val="新細明體"/>
        <family val="1"/>
        <charset val="136"/>
      </rPr>
      <t>妨害秘密罪</t>
    </r>
    <phoneticPr fontId="7" type="noConversion"/>
  </si>
  <si>
    <r>
      <rPr>
        <sz val="12"/>
        <color theme="1"/>
        <rFont val="新細明體"/>
        <family val="1"/>
        <charset val="136"/>
      </rPr>
      <t>區域計畫法</t>
    </r>
    <phoneticPr fontId="7" type="noConversion"/>
  </si>
  <si>
    <r>
      <rPr>
        <sz val="12"/>
        <color theme="1"/>
        <rFont val="新細明體"/>
        <family val="1"/>
        <charset val="136"/>
      </rPr>
      <t>其他</t>
    </r>
    <phoneticPr fontId="7" type="noConversion"/>
  </si>
  <si>
    <r>
      <rPr>
        <sz val="11"/>
        <color theme="1"/>
        <rFont val="新細明體"/>
        <family val="1"/>
        <charset val="136"/>
      </rPr>
      <t>單位：人、</t>
    </r>
    <r>
      <rPr>
        <sz val="11"/>
        <color theme="1"/>
        <rFont val="Times New Roman"/>
        <family val="1"/>
      </rPr>
      <t>%</t>
    </r>
    <phoneticPr fontId="7" type="noConversion"/>
  </si>
  <si>
    <r>
      <rPr>
        <sz val="12"/>
        <color theme="1"/>
        <rFont val="新細明體"/>
        <family val="1"/>
        <charset val="136"/>
      </rPr>
      <t>易科罰金</t>
    </r>
    <phoneticPr fontId="7" type="noConversion"/>
  </si>
  <si>
    <r>
      <rPr>
        <sz val="12"/>
        <color theme="1"/>
        <rFont val="新細明體"/>
        <family val="1"/>
        <charset val="136"/>
      </rPr>
      <t>易服社會勞動</t>
    </r>
    <phoneticPr fontId="7" type="noConversion"/>
  </si>
  <si>
    <r>
      <rPr>
        <sz val="12"/>
        <color theme="1"/>
        <rFont val="細明體"/>
        <family val="3"/>
        <charset val="136"/>
      </rPr>
      <t>人</t>
    </r>
    <phoneticPr fontId="16" type="noConversion"/>
  </si>
  <si>
    <r>
      <rPr>
        <sz val="12"/>
        <color theme="1"/>
        <rFont val="新細明體"/>
        <family val="1"/>
        <charset val="136"/>
      </rPr>
      <t>總</t>
    </r>
    <r>
      <rPr>
        <sz val="12"/>
        <color theme="1"/>
        <rFont val="Times New Roman"/>
        <family val="1"/>
      </rPr>
      <t xml:space="preserve">            </t>
    </r>
    <r>
      <rPr>
        <sz val="12"/>
        <color theme="1"/>
        <rFont val="新細明體"/>
        <family val="1"/>
        <charset val="136"/>
      </rPr>
      <t>計</t>
    </r>
    <phoneticPr fontId="7" type="noConversion"/>
  </si>
  <si>
    <r>
      <rPr>
        <sz val="12"/>
        <color theme="1"/>
        <rFont val="新細明體"/>
        <family val="1"/>
        <charset val="136"/>
      </rPr>
      <t>傷害罪</t>
    </r>
    <phoneticPr fontId="7" type="noConversion"/>
  </si>
  <si>
    <t>7523 (100.00%)</t>
    <phoneticPr fontId="16" type="noConversion"/>
  </si>
  <si>
    <t>6444 (85.66%)</t>
    <phoneticPr fontId="16" type="noConversion"/>
  </si>
  <si>
    <t>966 (12.84%)</t>
    <phoneticPr fontId="16" type="noConversion"/>
  </si>
  <si>
    <t>113 (1.50%)</t>
    <phoneticPr fontId="16" type="noConversion"/>
  </si>
  <si>
    <r>
      <rPr>
        <sz val="12"/>
        <rFont val="新細明體"/>
        <family val="1"/>
        <charset val="136"/>
      </rPr>
      <t>總</t>
    </r>
    <r>
      <rPr>
        <sz val="12"/>
        <rFont val="新細明體"/>
        <family val="1"/>
        <charset val="136"/>
      </rPr>
      <t>計</t>
    </r>
    <phoneticPr fontId="16" type="noConversion"/>
  </si>
  <si>
    <r>
      <rPr>
        <sz val="10"/>
        <rFont val="新細明體"/>
        <family val="1"/>
        <charset val="136"/>
      </rPr>
      <t>單位：人、</t>
    </r>
    <r>
      <rPr>
        <sz val="10"/>
        <rFont val="Times New Roman"/>
        <family val="1"/>
      </rPr>
      <t>%</t>
    </r>
    <phoneticPr fontId="7" type="noConversion"/>
  </si>
  <si>
    <t>資料來源：法務部統計處。</t>
    <phoneticPr fontId="16" type="noConversion"/>
  </si>
  <si>
    <r>
      <rPr>
        <sz val="12"/>
        <rFont val="新細明體"/>
        <family val="1"/>
        <charset val="136"/>
      </rPr>
      <t>總</t>
    </r>
    <r>
      <rPr>
        <sz val="12"/>
        <rFont val="新細明體"/>
        <family val="1"/>
        <charset val="136"/>
      </rPr>
      <t>計</t>
    </r>
    <phoneticPr fontId="16" type="noConversion"/>
  </si>
  <si>
    <t>資料來源︰法務部統計處。</t>
    <phoneticPr fontId="7" type="noConversion"/>
  </si>
  <si>
    <r>
      <rPr>
        <sz val="12"/>
        <rFont val="新細明體"/>
        <family val="1"/>
        <charset val="136"/>
      </rPr>
      <t>不</t>
    </r>
    <r>
      <rPr>
        <sz val="12"/>
        <rFont val="新細明體"/>
        <family val="1"/>
        <charset val="136"/>
      </rPr>
      <t>識</t>
    </r>
    <r>
      <rPr>
        <sz val="12"/>
        <rFont val="新細明體"/>
        <family val="1"/>
        <charset val="136"/>
      </rPr>
      <t>字</t>
    </r>
    <phoneticPr fontId="7" type="noConversion"/>
  </si>
  <si>
    <r>
      <rPr>
        <sz val="12"/>
        <rFont val="新細明體"/>
        <family val="1"/>
        <charset val="136"/>
      </rPr>
      <t>自</t>
    </r>
    <r>
      <rPr>
        <sz val="12"/>
        <rFont val="新細明體"/>
        <family val="1"/>
        <charset val="136"/>
      </rPr>
      <t>修</t>
    </r>
    <phoneticPr fontId="7" type="noConversion"/>
  </si>
  <si>
    <r>
      <rPr>
        <sz val="12"/>
        <rFont val="新細明體"/>
        <family val="1"/>
        <charset val="136"/>
      </rPr>
      <t>國</t>
    </r>
    <r>
      <rPr>
        <sz val="12"/>
        <rFont val="新細明體"/>
        <family val="1"/>
        <charset val="136"/>
      </rPr>
      <t>小</t>
    </r>
    <phoneticPr fontId="7" type="noConversion"/>
  </si>
  <si>
    <r>
      <rPr>
        <sz val="12"/>
        <rFont val="新細明體"/>
        <family val="1"/>
        <charset val="136"/>
      </rPr>
      <t>國</t>
    </r>
    <r>
      <rPr>
        <sz val="12"/>
        <rFont val="新細明體"/>
        <family val="1"/>
        <charset val="136"/>
      </rPr>
      <t>中</t>
    </r>
    <phoneticPr fontId="7" type="noConversion"/>
  </si>
  <si>
    <r>
      <rPr>
        <sz val="12"/>
        <rFont val="新細明體"/>
        <family val="1"/>
        <charset val="136"/>
      </rPr>
      <t>不</t>
    </r>
    <r>
      <rPr>
        <sz val="12"/>
        <rFont val="新細明體"/>
        <family val="1"/>
        <charset val="136"/>
      </rPr>
      <t>詳</t>
    </r>
    <phoneticPr fontId="7" type="noConversion"/>
  </si>
  <si>
    <t>資料來源︰法務部統計處。</t>
    <phoneticPr fontId="7" type="noConversion"/>
  </si>
  <si>
    <r>
      <rPr>
        <sz val="12"/>
        <rFont val="新細明體"/>
        <family val="1"/>
        <charset val="136"/>
      </rPr>
      <t>不</t>
    </r>
    <r>
      <rPr>
        <sz val="12"/>
        <rFont val="新細明體"/>
        <family val="1"/>
        <charset val="136"/>
      </rPr>
      <t>詳</t>
    </r>
    <phoneticPr fontId="16" type="noConversion"/>
  </si>
  <si>
    <r>
      <t>14-18</t>
    </r>
    <r>
      <rPr>
        <sz val="12"/>
        <rFont val="細明體"/>
        <family val="3"/>
        <charset val="136"/>
      </rPr>
      <t>歲未滿</t>
    </r>
    <phoneticPr fontId="16" type="noConversion"/>
  </si>
  <si>
    <r>
      <t>18-24</t>
    </r>
    <r>
      <rPr>
        <sz val="12"/>
        <rFont val="細明體"/>
        <family val="3"/>
        <charset val="136"/>
      </rPr>
      <t>歲未滿</t>
    </r>
    <phoneticPr fontId="16" type="noConversion"/>
  </si>
  <si>
    <r>
      <t>24-30</t>
    </r>
    <r>
      <rPr>
        <sz val="12"/>
        <rFont val="細明體"/>
        <family val="3"/>
        <charset val="136"/>
      </rPr>
      <t>歲未滿</t>
    </r>
    <phoneticPr fontId="16" type="noConversion"/>
  </si>
  <si>
    <r>
      <t>30-40</t>
    </r>
    <r>
      <rPr>
        <sz val="12"/>
        <rFont val="細明體"/>
        <family val="3"/>
        <charset val="136"/>
      </rPr>
      <t>歲未滿</t>
    </r>
    <phoneticPr fontId="16" type="noConversion"/>
  </si>
  <si>
    <r>
      <t>40-50</t>
    </r>
    <r>
      <rPr>
        <sz val="12"/>
        <rFont val="細明體"/>
        <family val="3"/>
        <charset val="136"/>
      </rPr>
      <t>歲未滿</t>
    </r>
    <phoneticPr fontId="16" type="noConversion"/>
  </si>
  <si>
    <r>
      <t>50-60</t>
    </r>
    <r>
      <rPr>
        <sz val="12"/>
        <rFont val="細明體"/>
        <family val="3"/>
        <charset val="136"/>
      </rPr>
      <t>歲未滿</t>
    </r>
    <phoneticPr fontId="16" type="noConversion"/>
  </si>
  <si>
    <r>
      <t>60-70</t>
    </r>
    <r>
      <rPr>
        <sz val="12"/>
        <rFont val="細明體"/>
        <family val="3"/>
        <charset val="136"/>
      </rPr>
      <t>歲未滿</t>
    </r>
    <phoneticPr fontId="16" type="noConversion"/>
  </si>
  <si>
    <r>
      <t>70-80</t>
    </r>
    <r>
      <rPr>
        <sz val="12"/>
        <rFont val="細明體"/>
        <family val="3"/>
        <charset val="136"/>
      </rPr>
      <t>歲未滿</t>
    </r>
    <phoneticPr fontId="16" type="noConversion"/>
  </si>
  <si>
    <r>
      <t>80</t>
    </r>
    <r>
      <rPr>
        <sz val="12"/>
        <rFont val="細明體"/>
        <family val="3"/>
        <charset val="136"/>
      </rPr>
      <t>歲以上</t>
    </r>
    <phoneticPr fontId="16" type="noConversion"/>
  </si>
  <si>
    <t>資料來源：法務部統計處。</t>
    <phoneticPr fontId="7" type="noConversion"/>
  </si>
  <si>
    <r>
      <t>105</t>
    </r>
    <r>
      <rPr>
        <sz val="12"/>
        <rFont val="新細明體"/>
        <family val="1"/>
        <charset val="136"/>
      </rPr>
      <t>年</t>
    </r>
    <phoneticPr fontId="18" type="noConversion"/>
  </si>
  <si>
    <t>資料來源：法務部統計處。</t>
    <phoneticPr fontId="7" type="noConversion"/>
  </si>
  <si>
    <t>單位：人</t>
    <phoneticPr fontId="16" type="noConversion"/>
  </si>
  <si>
    <t>罪名</t>
    <phoneticPr fontId="16" type="noConversion"/>
  </si>
  <si>
    <r>
      <rPr>
        <sz val="12"/>
        <rFont val="新細明體"/>
        <family val="1"/>
        <charset val="136"/>
      </rPr>
      <t>新</t>
    </r>
    <r>
      <rPr>
        <sz val="12"/>
        <rFont val="新細明體"/>
        <family val="1"/>
        <charset val="136"/>
      </rPr>
      <t>入</t>
    </r>
    <r>
      <rPr>
        <sz val="12"/>
        <rFont val="新細明體"/>
        <family val="1"/>
        <charset val="136"/>
      </rPr>
      <t>監</t>
    </r>
    <r>
      <rPr>
        <sz val="12"/>
        <rFont val="新細明體"/>
        <family val="1"/>
        <charset val="136"/>
      </rPr>
      <t>受</t>
    </r>
    <r>
      <rPr>
        <sz val="12"/>
        <rFont val="新細明體"/>
        <family val="1"/>
        <charset val="136"/>
      </rPr>
      <t>刑</t>
    </r>
    <r>
      <rPr>
        <sz val="12"/>
        <rFont val="新細明體"/>
        <family val="1"/>
        <charset val="136"/>
      </rPr>
      <t>人</t>
    </r>
    <r>
      <rPr>
        <sz val="12"/>
        <rFont val="新細明體"/>
        <family val="1"/>
        <charset val="136"/>
      </rPr>
      <t>宣</t>
    </r>
    <r>
      <rPr>
        <sz val="12"/>
        <rFont val="新細明體"/>
        <family val="1"/>
        <charset val="136"/>
      </rPr>
      <t>告</t>
    </r>
    <r>
      <rPr>
        <sz val="12"/>
        <rFont val="新細明體"/>
        <family val="1"/>
        <charset val="136"/>
      </rPr>
      <t>刑</t>
    </r>
    <r>
      <rPr>
        <sz val="12"/>
        <rFont val="新細明體"/>
        <family val="1"/>
        <charset val="136"/>
      </rPr>
      <t>刑</t>
    </r>
    <r>
      <rPr>
        <sz val="12"/>
        <rFont val="新細明體"/>
        <family val="1"/>
        <charset val="136"/>
      </rPr>
      <t>名</t>
    </r>
    <phoneticPr fontId="7" type="noConversion"/>
  </si>
  <si>
    <r>
      <rPr>
        <sz val="12"/>
        <rFont val="新細明體"/>
        <family val="1"/>
        <charset val="136"/>
      </rPr>
      <t>在</t>
    </r>
    <r>
      <rPr>
        <sz val="12"/>
        <rFont val="新細明體"/>
        <family val="1"/>
        <charset val="136"/>
      </rPr>
      <t>監</t>
    </r>
    <r>
      <rPr>
        <sz val="12"/>
        <rFont val="新細明體"/>
        <family val="1"/>
        <charset val="136"/>
      </rPr>
      <t>受</t>
    </r>
    <r>
      <rPr>
        <sz val="12"/>
        <rFont val="新細明體"/>
        <family val="1"/>
        <charset val="136"/>
      </rPr>
      <t>刑</t>
    </r>
    <r>
      <rPr>
        <sz val="12"/>
        <rFont val="新細明體"/>
        <family val="1"/>
        <charset val="136"/>
      </rPr>
      <t>人</t>
    </r>
    <r>
      <rPr>
        <sz val="12"/>
        <rFont val="新細明體"/>
        <family val="1"/>
        <charset val="136"/>
      </rPr>
      <t>應</t>
    </r>
    <r>
      <rPr>
        <sz val="12"/>
        <rFont val="新細明體"/>
        <family val="1"/>
        <charset val="136"/>
      </rPr>
      <t>執</t>
    </r>
    <r>
      <rPr>
        <sz val="12"/>
        <rFont val="新細明體"/>
        <family val="1"/>
        <charset val="136"/>
      </rPr>
      <t>行</t>
    </r>
    <r>
      <rPr>
        <sz val="12"/>
        <rFont val="新細明體"/>
        <family val="1"/>
        <charset val="136"/>
      </rPr>
      <t>刑</t>
    </r>
    <r>
      <rPr>
        <sz val="12"/>
        <rFont val="新細明體"/>
        <family val="1"/>
        <charset val="136"/>
      </rPr>
      <t>刑</t>
    </r>
    <r>
      <rPr>
        <sz val="12"/>
        <rFont val="新細明體"/>
        <family val="1"/>
        <charset val="136"/>
      </rPr>
      <t>名</t>
    </r>
    <phoneticPr fontId="7" type="noConversion"/>
  </si>
  <si>
    <t>有期徒刑</t>
    <phoneticPr fontId="16" type="noConversion"/>
  </si>
  <si>
    <t>死刑</t>
    <phoneticPr fontId="7" type="noConversion"/>
  </si>
  <si>
    <t>總計</t>
    <phoneticPr fontId="7" type="noConversion"/>
  </si>
  <si>
    <t>無期徒刑</t>
    <phoneticPr fontId="7" type="noConversion"/>
  </si>
  <si>
    <t>拘役</t>
    <phoneticPr fontId="7" type="noConversion"/>
  </si>
  <si>
    <r>
      <rPr>
        <sz val="12"/>
        <rFont val="新細明體"/>
        <family val="1"/>
        <charset val="136"/>
      </rPr>
      <t>（易服勞役）
罰金</t>
    </r>
    <phoneticPr fontId="7" type="noConversion"/>
  </si>
  <si>
    <r>
      <rPr>
        <sz val="10"/>
        <rFont val="新細明體"/>
        <family val="1"/>
        <charset val="136"/>
      </rPr>
      <t>　　　　　</t>
    </r>
    <r>
      <rPr>
        <sz val="10"/>
        <rFont val="Times New Roman"/>
        <family val="1"/>
      </rPr>
      <t xml:space="preserve">2. </t>
    </r>
    <r>
      <rPr>
        <sz val="10"/>
        <rFont val="新細明體"/>
        <family val="1"/>
        <charset val="136"/>
      </rPr>
      <t>在監受刑人應執行刑刑名係為受刑人觸犯數罪經法院分別判處先後確定，由法官裁判合併定應接受執行之刑期統計。</t>
    </r>
    <phoneticPr fontId="7" type="noConversion"/>
  </si>
  <si>
    <t>法務部假釋複審核准</t>
    <phoneticPr fontId="16" type="noConversion"/>
  </si>
  <si>
    <t>總核准</t>
    <phoneticPr fontId="16" type="noConversion"/>
  </si>
  <si>
    <r>
      <t>提報監獄假釋審查委員會人數</t>
    </r>
    <r>
      <rPr>
        <sz val="7"/>
        <rFont val="細明體"/>
        <family val="3"/>
        <charset val="136"/>
      </rPr>
      <t xml:space="preserve"> (1)</t>
    </r>
    <phoneticPr fontId="16" type="noConversion"/>
  </si>
  <si>
    <r>
      <t xml:space="preserve">人
</t>
    </r>
    <r>
      <rPr>
        <sz val="7"/>
        <rFont val="細明體"/>
        <family val="3"/>
        <charset val="136"/>
      </rPr>
      <t>(2)</t>
    </r>
    <phoneticPr fontId="16" type="noConversion"/>
  </si>
  <si>
    <r>
      <t xml:space="preserve">人
</t>
    </r>
    <r>
      <rPr>
        <sz val="7"/>
        <rFont val="細明體"/>
        <family val="3"/>
        <charset val="136"/>
      </rPr>
      <t>(3)</t>
    </r>
    <phoneticPr fontId="16" type="noConversion"/>
  </si>
  <si>
    <r>
      <t xml:space="preserve">%
</t>
    </r>
    <r>
      <rPr>
        <sz val="7"/>
        <rFont val="Times New Roman"/>
        <family val="1"/>
      </rPr>
      <t>(3)/(2)×100</t>
    </r>
    <phoneticPr fontId="16" type="noConversion"/>
  </si>
  <si>
    <r>
      <t xml:space="preserve">%
</t>
    </r>
    <r>
      <rPr>
        <sz val="7"/>
        <rFont val="Times New Roman"/>
        <family val="1"/>
      </rPr>
      <t>(2)/(1)×100</t>
    </r>
    <phoneticPr fontId="16" type="noConversion"/>
  </si>
  <si>
    <r>
      <t xml:space="preserve">%
</t>
    </r>
    <r>
      <rPr>
        <sz val="7"/>
        <rFont val="Times New Roman"/>
        <family val="1"/>
      </rPr>
      <t>(3)/(1)×100</t>
    </r>
    <phoneticPr fontId="16" type="noConversion"/>
  </si>
  <si>
    <t>監獄假釋審查委員會
初審核准</t>
    <phoneticPr fontId="16" type="noConversion"/>
  </si>
  <si>
    <r>
      <rPr>
        <sz val="10"/>
        <rFont val="新細明體"/>
        <family val="1"/>
        <charset val="136"/>
      </rPr>
      <t>單位：人、</t>
    </r>
    <r>
      <rPr>
        <sz val="10"/>
        <rFont val="Times New Roman"/>
        <family val="1"/>
      </rPr>
      <t>%</t>
    </r>
    <phoneticPr fontId="7" type="noConversion"/>
  </si>
  <si>
    <r>
      <rPr>
        <sz val="12"/>
        <rFont val="新細明體"/>
        <family val="1"/>
        <charset val="136"/>
      </rPr>
      <t>人</t>
    </r>
    <phoneticPr fontId="18" type="noConversion"/>
  </si>
  <si>
    <r>
      <rPr>
        <sz val="12"/>
        <rFont val="新細明體"/>
        <family val="1"/>
        <charset val="136"/>
      </rPr>
      <t>人</t>
    </r>
    <phoneticPr fontId="18" type="noConversion"/>
  </si>
  <si>
    <r>
      <rPr>
        <sz val="14"/>
        <rFont val="新細明體"/>
        <family val="1"/>
        <charset val="136"/>
      </rPr>
      <t>表</t>
    </r>
    <r>
      <rPr>
        <sz val="14"/>
        <rFont val="Times New Roman"/>
        <family val="1"/>
      </rPr>
      <t>2-4-9</t>
    </r>
    <r>
      <rPr>
        <sz val="14"/>
        <rFont val="新細明體"/>
        <family val="1"/>
        <charset val="136"/>
      </rPr>
      <t>　近</t>
    </r>
    <r>
      <rPr>
        <sz val="14"/>
        <rFont val="Times New Roman"/>
        <family val="1"/>
      </rPr>
      <t>10</t>
    </r>
    <r>
      <rPr>
        <sz val="14"/>
        <rFont val="新細明體"/>
        <family val="1"/>
        <charset val="136"/>
      </rPr>
      <t>年監獄假釋出獄受刑人撤銷假釋情形</t>
    </r>
    <phoneticPr fontId="30" type="noConversion"/>
  </si>
  <si>
    <t>假釋出獄人數</t>
    <phoneticPr fontId="16" type="noConversion"/>
  </si>
  <si>
    <r>
      <rPr>
        <sz val="10"/>
        <rFont val="新細明體"/>
        <family val="1"/>
        <charset val="136"/>
      </rPr>
      <t>資料來源：矯正署</t>
    </r>
    <r>
      <rPr>
        <sz val="10"/>
        <rFont val="Times New Roman"/>
        <family val="1"/>
      </rPr>
      <t>(1)(2)(3)</t>
    </r>
    <r>
      <rPr>
        <sz val="10"/>
        <rFont val="新細明體"/>
        <family val="1"/>
        <charset val="136"/>
      </rPr>
      <t>、法務部統計處（假釋出獄人數）。</t>
    </r>
    <phoneticPr fontId="7" type="noConversion"/>
  </si>
  <si>
    <t>資料提供：法務部統計處。</t>
    <phoneticPr fontId="30" type="noConversion"/>
  </si>
  <si>
    <r>
      <t>100</t>
    </r>
    <r>
      <rPr>
        <sz val="12"/>
        <rFont val="新細明體"/>
        <family val="1"/>
        <charset val="136"/>
      </rPr>
      <t>年</t>
    </r>
    <phoneticPr fontId="7" type="noConversion"/>
  </si>
  <si>
    <r>
      <t>100</t>
    </r>
    <r>
      <rPr>
        <sz val="12"/>
        <rFont val="細明體"/>
        <family val="3"/>
        <charset val="136"/>
      </rPr>
      <t>年</t>
    </r>
    <r>
      <rPr>
        <sz val="12"/>
        <rFont val="新細明體"/>
        <family val="1"/>
        <charset val="136"/>
      </rPr>
      <t/>
    </r>
    <phoneticPr fontId="16" type="noConversion"/>
  </si>
  <si>
    <t>資料來源：法務部統計處。</t>
    <phoneticPr fontId="7" type="noConversion"/>
  </si>
  <si>
    <r>
      <rPr>
        <sz val="12"/>
        <rFont val="新細明體"/>
        <family val="1"/>
        <charset val="136"/>
      </rPr>
      <t>截至</t>
    </r>
    <r>
      <rPr>
        <sz val="12"/>
        <rFont val="Times New Roman"/>
        <family val="1"/>
      </rPr>
      <t>109</t>
    </r>
    <r>
      <rPr>
        <sz val="12"/>
        <rFont val="新細明體"/>
        <family val="1"/>
        <charset val="136"/>
      </rPr>
      <t>年底止</t>
    </r>
    <phoneticPr fontId="18" type="noConversion"/>
  </si>
  <si>
    <r>
      <rPr>
        <sz val="12"/>
        <rFont val="新細明體"/>
        <family val="1"/>
        <charset val="136"/>
      </rPr>
      <t>出獄後</t>
    </r>
    <r>
      <rPr>
        <sz val="12"/>
        <rFont val="新細明體"/>
        <family val="1"/>
        <charset val="136"/>
      </rPr>
      <t>再犯經過時間</t>
    </r>
    <phoneticPr fontId="30" type="noConversion"/>
  </si>
  <si>
    <t>資料來源：法務部統計處。</t>
    <phoneticPr fontId="18" type="noConversion"/>
  </si>
  <si>
    <t>說　　明：1. 本表再犯人數為受刑人出獄後2年內再犯罪，經檢察官偵查終結，已起訴且判決確定有罪、緩起訴處分及
　　　　　　職權不起訴處分確定者。
　　　　　2.「再犯經過時間」係指自出獄日至偵查案件新收分案日之時間。
　　　　　3. 本表假釋出獄再犯人數，包含假釋期間再犯及假釋期滿再犯。</t>
    <phoneticPr fontId="30" type="noConversion"/>
  </si>
  <si>
    <r>
      <rPr>
        <sz val="10"/>
        <rFont val="新細明體"/>
        <family val="1"/>
        <charset val="136"/>
      </rPr>
      <t>單位：人、</t>
    </r>
    <r>
      <rPr>
        <sz val="10"/>
        <rFont val="Times New Roman"/>
        <family val="1"/>
      </rPr>
      <t xml:space="preserve">%  </t>
    </r>
    <phoneticPr fontId="7" type="noConversion"/>
  </si>
  <si>
    <r>
      <t>100</t>
    </r>
    <r>
      <rPr>
        <sz val="12"/>
        <rFont val="新細明體"/>
        <family val="1"/>
        <charset val="136"/>
      </rPr>
      <t>年</t>
    </r>
    <phoneticPr fontId="46" type="noConversion"/>
  </si>
  <si>
    <r>
      <rPr>
        <sz val="12"/>
        <rFont val="新細明體"/>
        <family val="1"/>
        <charset val="136"/>
      </rPr>
      <t>性</t>
    </r>
    <r>
      <rPr>
        <sz val="12"/>
        <rFont val="新細明體"/>
        <family val="1"/>
        <charset val="136"/>
      </rPr>
      <t>別</t>
    </r>
    <phoneticPr fontId="46" type="noConversion"/>
  </si>
  <si>
    <t>毒品級別</t>
    <phoneticPr fontId="46" type="noConversion"/>
  </si>
  <si>
    <t>第一級</t>
    <phoneticPr fontId="46" type="noConversion"/>
  </si>
  <si>
    <t>資料來源：法務部統計處。</t>
    <phoneticPr fontId="46" type="noConversion"/>
  </si>
  <si>
    <t>施用毒品級別</t>
    <phoneticPr fontId="46" type="noConversion"/>
  </si>
  <si>
    <t>資料來源：法務部統計處。
說　　明：本表百分比皆以總計為母數。</t>
    <phoneticPr fontId="16" type="noConversion"/>
  </si>
  <si>
    <t>資料來源：法務部統計處。</t>
    <phoneticPr fontId="46" type="noConversion"/>
  </si>
  <si>
    <t>殺人罪</t>
    <phoneticPr fontId="7" type="noConversion"/>
  </si>
  <si>
    <t>公共危險罪</t>
    <phoneticPr fontId="7" type="noConversion"/>
  </si>
  <si>
    <t>賭博罪</t>
    <phoneticPr fontId="7" type="noConversion"/>
  </si>
  <si>
    <t>偽造文書印文罪</t>
    <phoneticPr fontId="7" type="noConversion"/>
  </si>
  <si>
    <t>毒品危害防制條例</t>
    <phoneticPr fontId="7" type="noConversion"/>
  </si>
  <si>
    <t>新收件數</t>
    <phoneticPr fontId="16" type="noConversion"/>
  </si>
  <si>
    <t>假釋付
保護管束</t>
    <phoneticPr fontId="16" type="noConversion"/>
  </si>
  <si>
    <t>緩刑付
保護管束</t>
    <phoneticPr fontId="16" type="noConversion"/>
  </si>
  <si>
    <t>終結件數</t>
    <phoneticPr fontId="16" type="noConversion"/>
  </si>
  <si>
    <t>期滿</t>
    <phoneticPr fontId="16" type="noConversion"/>
  </si>
  <si>
    <t>撤銷</t>
    <phoneticPr fontId="16" type="noConversion"/>
  </si>
  <si>
    <t xml:space="preserve"> 年底未結件數</t>
    <phoneticPr fontId="16" type="noConversion"/>
  </si>
  <si>
    <t>保護管束執行人次</t>
    <phoneticPr fontId="9" type="noConversion"/>
  </si>
  <si>
    <t>保護管束輔導人次</t>
    <phoneticPr fontId="9" type="noConversion"/>
  </si>
  <si>
    <t>總計</t>
    <phoneticPr fontId="9" type="noConversion"/>
  </si>
  <si>
    <t>資料來源：法務部統計處。</t>
    <phoneticPr fontId="16" type="noConversion"/>
  </si>
  <si>
    <t>資料來源：法務部統計處。
說　　明：105年6月起，終結情形新增「期滿疑似再犯」項，並由原撤銷項下分出。105年至109年期滿疑似再犯件數各為595件、1,140件、1,268件、1,165件、1,120件。</t>
    <phoneticPr fontId="18" type="noConversion"/>
  </si>
  <si>
    <t>義務勞務</t>
    <phoneticPr fontId="18" type="noConversion"/>
  </si>
  <si>
    <t>必要命令</t>
    <phoneticPr fontId="18" type="noConversion"/>
  </si>
  <si>
    <t>義務勞務</t>
    <phoneticPr fontId="18" type="noConversion"/>
  </si>
  <si>
    <t>必要命令</t>
    <phoneticPr fontId="18" type="noConversion"/>
  </si>
  <si>
    <t>義務勞務</t>
    <phoneticPr fontId="16" type="noConversion"/>
  </si>
  <si>
    <t>必要命令
戒癮治療及</t>
    <phoneticPr fontId="16" type="noConversion"/>
  </si>
  <si>
    <r>
      <rPr>
        <sz val="12"/>
        <color theme="1"/>
        <rFont val="新細明體"/>
        <family val="1"/>
        <charset val="136"/>
      </rPr>
      <t>戒癮治療</t>
    </r>
    <phoneticPr fontId="18" type="noConversion"/>
  </si>
  <si>
    <r>
      <rPr>
        <sz val="12"/>
        <color theme="1"/>
        <rFont val="新細明體"/>
        <family val="1"/>
        <charset val="136"/>
      </rPr>
      <t>總計</t>
    </r>
    <phoneticPr fontId="18" type="noConversion"/>
  </si>
  <si>
    <r>
      <rPr>
        <sz val="12"/>
        <color theme="1"/>
        <rFont val="新細明體"/>
        <family val="1"/>
        <charset val="136"/>
      </rPr>
      <t>交付原因</t>
    </r>
    <phoneticPr fontId="16" type="noConversion"/>
  </si>
  <si>
    <r>
      <rPr>
        <sz val="12"/>
        <color theme="1"/>
        <rFont val="新細明體"/>
        <family val="1"/>
        <charset val="136"/>
      </rPr>
      <t>終結情形</t>
    </r>
    <phoneticPr fontId="16" type="noConversion"/>
  </si>
  <si>
    <r>
      <rPr>
        <sz val="12"/>
        <color theme="1"/>
        <rFont val="新細明體"/>
        <family val="1"/>
        <charset val="136"/>
      </rPr>
      <t>履行未完成</t>
    </r>
    <phoneticPr fontId="18" type="noConversion"/>
  </si>
  <si>
    <r>
      <rPr>
        <sz val="12"/>
        <color theme="1"/>
        <rFont val="新細明體"/>
        <family val="1"/>
        <charset val="136"/>
      </rPr>
      <t>其他</t>
    </r>
    <phoneticPr fontId="18" type="noConversion"/>
  </si>
  <si>
    <r>
      <rPr>
        <sz val="12"/>
        <color theme="1"/>
        <rFont val="新細明體"/>
        <family val="1"/>
        <charset val="136"/>
      </rPr>
      <t>履行完成</t>
    </r>
    <phoneticPr fontId="18" type="noConversion"/>
  </si>
  <si>
    <r>
      <t>100</t>
    </r>
    <r>
      <rPr>
        <sz val="12"/>
        <color theme="1"/>
        <rFont val="新細明體"/>
        <family val="1"/>
        <charset val="136"/>
      </rPr>
      <t>年</t>
    </r>
    <phoneticPr fontId="45" type="noConversion"/>
  </si>
  <si>
    <t>義務勞務</t>
    <phoneticPr fontId="18" type="noConversion"/>
  </si>
  <si>
    <t>必要命令</t>
    <phoneticPr fontId="18" type="noConversion"/>
  </si>
  <si>
    <t>新收案件件數</t>
    <phoneticPr fontId="16" type="noConversion"/>
  </si>
  <si>
    <t>必要命令
戒癮治療及</t>
    <phoneticPr fontId="16" type="noConversion"/>
  </si>
  <si>
    <t>義務勞務</t>
    <phoneticPr fontId="16" type="noConversion"/>
  </si>
  <si>
    <t>終結案件件數</t>
    <phoneticPr fontId="16" type="noConversion"/>
  </si>
  <si>
    <t>總計</t>
    <phoneticPr fontId="18" type="noConversion"/>
  </si>
  <si>
    <t>其他</t>
    <phoneticPr fontId="18" type="noConversion"/>
  </si>
  <si>
    <t>資料來源：法務部統計處。</t>
    <phoneticPr fontId="16" type="noConversion"/>
  </si>
  <si>
    <r>
      <rPr>
        <sz val="10"/>
        <color theme="1"/>
        <rFont val="新細明體"/>
        <family val="1"/>
        <charset val="136"/>
      </rPr>
      <t>說　　明：</t>
    </r>
    <r>
      <rPr>
        <sz val="10"/>
        <color theme="1"/>
        <rFont val="Times New Roman"/>
        <family val="1"/>
      </rPr>
      <t xml:space="preserve">1. </t>
    </r>
    <r>
      <rPr>
        <sz val="10"/>
        <color theme="1"/>
        <rFont val="新細明體"/>
        <family val="1"/>
        <charset val="136"/>
      </rPr>
      <t>本表所謂義務勞務，係依刑法第</t>
    </r>
    <r>
      <rPr>
        <sz val="10"/>
        <color theme="1"/>
        <rFont val="Times New Roman"/>
        <family val="1"/>
      </rPr>
      <t>74</t>
    </r>
    <r>
      <rPr>
        <sz val="10"/>
        <color theme="1"/>
        <rFont val="新細明體"/>
        <family val="1"/>
        <charset val="136"/>
      </rPr>
      <t>條第</t>
    </r>
    <r>
      <rPr>
        <sz val="10"/>
        <color theme="1"/>
        <rFont val="Times New Roman"/>
        <family val="1"/>
      </rPr>
      <t>2</t>
    </r>
    <r>
      <rPr>
        <sz val="10"/>
        <color theme="1"/>
        <rFont val="新細明體"/>
        <family val="1"/>
        <charset val="136"/>
      </rPr>
      <t>項第</t>
    </r>
    <r>
      <rPr>
        <sz val="10"/>
        <color theme="1"/>
        <rFont val="Times New Roman"/>
        <family val="1"/>
      </rPr>
      <t>5</t>
    </r>
    <r>
      <rPr>
        <sz val="10"/>
        <color theme="1"/>
        <rFont val="新細明體"/>
        <family val="1"/>
        <charset val="136"/>
      </rPr>
      <t>款規定；所謂戒癮治療，係依同項第</t>
    </r>
    <r>
      <rPr>
        <sz val="10"/>
        <color theme="1"/>
        <rFont val="Times New Roman"/>
        <family val="1"/>
      </rPr>
      <t>6</t>
    </r>
    <r>
      <rPr>
        <sz val="10"/>
        <color theme="1"/>
        <rFont val="新細明體"/>
        <family val="1"/>
        <charset val="136"/>
      </rPr>
      <t>款規定；所謂必要命令，係依同項第</t>
    </r>
    <r>
      <rPr>
        <sz val="10"/>
        <color theme="1"/>
        <rFont val="Times New Roman"/>
        <family val="1"/>
      </rPr>
      <t>7</t>
    </r>
    <r>
      <rPr>
        <sz val="10"/>
        <color theme="1"/>
        <rFont val="新細明體"/>
        <family val="1"/>
        <charset val="136"/>
      </rPr>
      <t>款、第</t>
    </r>
    <r>
      <rPr>
        <sz val="10"/>
        <color theme="1"/>
        <rFont val="Times New Roman"/>
        <family val="1"/>
      </rPr>
      <t>8</t>
    </r>
    <r>
      <rPr>
        <sz val="10"/>
        <color theme="1"/>
        <rFont val="新細明體"/>
        <family val="1"/>
        <charset val="136"/>
      </rPr>
      <t>款規定。
　　　　　</t>
    </r>
    <r>
      <rPr>
        <sz val="10"/>
        <color theme="1"/>
        <rFont val="Times New Roman"/>
        <family val="1"/>
      </rPr>
      <t xml:space="preserve">2. </t>
    </r>
    <r>
      <rPr>
        <sz val="10"/>
        <color theme="1"/>
        <rFont val="新細明體"/>
        <family val="1"/>
        <charset val="136"/>
      </rPr>
      <t>前述區分，係以刑法對附條件緩刑之分類為基準，和法務統計網站中，將戒癮治療列入必要命令處分的統計定義不同，敬請留意。
　　　　　</t>
    </r>
    <r>
      <rPr>
        <sz val="10"/>
        <color theme="1"/>
        <rFont val="Times New Roman"/>
        <family val="1"/>
      </rPr>
      <t xml:space="preserve">3. </t>
    </r>
    <r>
      <rPr>
        <sz val="10"/>
        <color theme="1"/>
        <rFont val="新細明體"/>
        <family val="1"/>
        <charset val="136"/>
      </rPr>
      <t>本表終結情形其他項含：死亡、接續指揮執行、其他。</t>
    </r>
    <phoneticPr fontId="18" type="noConversion"/>
  </si>
  <si>
    <t>新收案件件數</t>
    <phoneticPr fontId="18" type="noConversion"/>
  </si>
  <si>
    <t>終結案件件數</t>
    <phoneticPr fontId="18" type="noConversion"/>
  </si>
  <si>
    <t>預防命令終結
法治教育及其他
檢察官命被告執行</t>
    <phoneticPr fontId="18" type="noConversion"/>
  </si>
  <si>
    <t>其他預防命令
法治教育及
被告完成</t>
    <phoneticPr fontId="18" type="noConversion"/>
  </si>
  <si>
    <t>終結
執行戒癮治療
檢察官命被告</t>
    <phoneticPr fontId="18" type="noConversion"/>
  </si>
  <si>
    <t>完成戒癮治療
被告實際履行</t>
    <phoneticPr fontId="18" type="noConversion"/>
  </si>
  <si>
    <t>執行採驗尿液
檢察官命被告</t>
    <phoneticPr fontId="18" type="noConversion"/>
  </si>
  <si>
    <t>完成採驗尿液
被告實際</t>
    <phoneticPr fontId="18" type="noConversion"/>
  </si>
  <si>
    <t>資料來源：法務部統計處。</t>
    <phoneticPr fontId="7" type="noConversion"/>
  </si>
  <si>
    <t>新收案件件數</t>
    <phoneticPr fontId="16" type="noConversion"/>
  </si>
  <si>
    <r>
      <rPr>
        <sz val="12"/>
        <rFont val="新細明體"/>
        <family val="1"/>
        <charset val="136"/>
      </rPr>
      <t>總計</t>
    </r>
    <phoneticPr fontId="18" type="noConversion"/>
  </si>
  <si>
    <r>
      <rPr>
        <sz val="12"/>
        <rFont val="新細明體"/>
        <family val="1"/>
        <charset val="136"/>
      </rPr>
      <t>徒刑</t>
    </r>
    <phoneticPr fontId="18" type="noConversion"/>
  </si>
  <si>
    <r>
      <rPr>
        <sz val="12"/>
        <rFont val="新細明體"/>
        <family val="1"/>
        <charset val="136"/>
      </rPr>
      <t>拘役</t>
    </r>
    <phoneticPr fontId="18" type="noConversion"/>
  </si>
  <si>
    <r>
      <rPr>
        <sz val="12"/>
        <rFont val="新細明體"/>
        <family val="1"/>
        <charset val="136"/>
      </rPr>
      <t>罰金</t>
    </r>
    <phoneticPr fontId="18" type="noConversion"/>
  </si>
  <si>
    <t>徒刑</t>
    <phoneticPr fontId="16" type="noConversion"/>
  </si>
  <si>
    <t>拘役</t>
    <phoneticPr fontId="16" type="noConversion"/>
  </si>
  <si>
    <t>罰金</t>
    <phoneticPr fontId="16" type="noConversion"/>
  </si>
  <si>
    <t>其他</t>
    <phoneticPr fontId="18" type="noConversion"/>
  </si>
  <si>
    <t>終結案件件數</t>
    <phoneticPr fontId="16" type="noConversion"/>
  </si>
  <si>
    <t>辦理情形（人次、小時）</t>
    <phoneticPr fontId="16" type="noConversion"/>
  </si>
  <si>
    <t>辦理情形（人次、小時）</t>
    <phoneticPr fontId="18" type="noConversion"/>
  </si>
  <si>
    <r>
      <t>100</t>
    </r>
    <r>
      <rPr>
        <sz val="12"/>
        <rFont val="新細明體"/>
        <family val="1"/>
        <charset val="136"/>
      </rPr>
      <t>年</t>
    </r>
    <phoneticPr fontId="7" type="noConversion"/>
  </si>
  <si>
    <r>
      <t>109</t>
    </r>
    <r>
      <rPr>
        <sz val="12"/>
        <rFont val="新細明體"/>
        <family val="1"/>
        <charset val="136"/>
      </rPr>
      <t>年</t>
    </r>
    <r>
      <rPr>
        <sz val="12"/>
        <rFont val="標楷體"/>
        <family val="4"/>
        <charset val="136"/>
      </rPr>
      <t/>
    </r>
    <phoneticPr fontId="16" type="noConversion"/>
  </si>
  <si>
    <t>說　　明：1. 本表所謂義務勞務處分，係依刑事訴訟法第253條之2第1項第5款規定；所謂戒癮治療，係依同項第6款規定；所謂必要命令處分，係依同項第7款、第8款規定。
　　　　　2. 前述區分，係以刑事訴訟法對附條件緩刑之分類為基準，和法務統計網站中，將戒癮治療列入必要命令處分的統計定義不同，敬請留意。
　　　　　3. 本表終結案件件數其他項含：死亡、接續指揮執行、其他。</t>
    <phoneticPr fontId="18" type="noConversion"/>
  </si>
  <si>
    <r>
      <t>109</t>
    </r>
    <r>
      <rPr>
        <sz val="12"/>
        <rFont val="新細明體"/>
        <family val="1"/>
        <charset val="136"/>
      </rPr>
      <t>年</t>
    </r>
    <r>
      <rPr>
        <sz val="12"/>
        <rFont val="標楷體"/>
        <family val="4"/>
        <charset val="136"/>
      </rPr>
      <t/>
    </r>
    <phoneticPr fontId="16" type="noConversion"/>
  </si>
  <si>
    <t>新收案件來源（人）</t>
    <phoneticPr fontId="8" type="noConversion"/>
  </si>
  <si>
    <t>更生保護執行情形（人次）</t>
    <phoneticPr fontId="8" type="noConversion"/>
  </si>
  <si>
    <t>合計</t>
    <phoneticPr fontId="16" type="noConversion"/>
  </si>
  <si>
    <t>資料提供：法務部統計處。
說　　明：本表更生保護執行情形，僅列重點項目，整體項目依法務統計之統計用詞解釋，分述如下：
　　　　　(1) 直接保護：收容、安置參加生產、技藝訓練。如為衰老、疾病或身心障礙者，則送由救濟或醫療機構安置或治療。
　　　　　(2) 間接保護：輔導就業、就學、就醫、就養、急難救濟或其他適當方式。
　　　　　(3) 暫時保護：資送回籍或其他處所，或予以小額貸款或其他適當方式。</t>
    <phoneticPr fontId="7" type="noConversion"/>
  </si>
  <si>
    <r>
      <t>100</t>
    </r>
    <r>
      <rPr>
        <sz val="12"/>
        <rFont val="新細明體"/>
        <family val="1"/>
        <charset val="136"/>
      </rPr>
      <t>年</t>
    </r>
    <phoneticPr fontId="7" type="noConversion"/>
  </si>
  <si>
    <r>
      <t>全般</t>
    </r>
    <r>
      <rPr>
        <sz val="12"/>
        <rFont val="新細明體"/>
        <family val="1"/>
        <charset val="136"/>
      </rPr>
      <t>刑案</t>
    </r>
    <phoneticPr fontId="7" type="noConversion"/>
  </si>
  <si>
    <t>有罪</t>
    <phoneticPr fontId="7" type="noConversion"/>
  </si>
  <si>
    <t>資料來源：法務部統計處。
說　　明：涉外案件係指，刑事案件中，有被告或被害人非我國籍人士，或行為（預備、實施或結果）之任一部分非在我國境內者。</t>
    <phoneticPr fontId="18" type="noConversion"/>
  </si>
  <si>
    <r>
      <rPr>
        <sz val="10"/>
        <rFont val="新細明體"/>
        <family val="1"/>
        <charset val="136"/>
      </rPr>
      <t>　　　　　</t>
    </r>
    <r>
      <rPr>
        <sz val="10"/>
        <rFont val="Times New Roman"/>
        <family val="1"/>
      </rPr>
      <t/>
    </r>
    <phoneticPr fontId="18" type="noConversion"/>
  </si>
  <si>
    <t>資料來源：法務部統計處。
說　　明：1. 本表不含法人。
　　　　　2. 本表統計期間為100年至109年。</t>
    <phoneticPr fontId="7" type="noConversion"/>
  </si>
  <si>
    <t>合計</t>
    <phoneticPr fontId="16" type="noConversion"/>
  </si>
  <si>
    <t>其他</t>
    <phoneticPr fontId="16" type="noConversion"/>
  </si>
  <si>
    <r>
      <t>105</t>
    </r>
    <r>
      <rPr>
        <sz val="12"/>
        <rFont val="細明體"/>
        <family val="3"/>
        <charset val="136"/>
      </rPr>
      <t>年</t>
    </r>
    <phoneticPr fontId="16" type="noConversion"/>
  </si>
  <si>
    <r>
      <t>106</t>
    </r>
    <r>
      <rPr>
        <sz val="12"/>
        <rFont val="細明體"/>
        <family val="3"/>
        <charset val="136"/>
      </rPr>
      <t>年</t>
    </r>
    <phoneticPr fontId="16" type="noConversion"/>
  </si>
  <si>
    <t>偵結人數</t>
    <phoneticPr fontId="16" type="noConversion"/>
  </si>
  <si>
    <t>起訴人數</t>
    <phoneticPr fontId="7" type="noConversion"/>
  </si>
  <si>
    <t>起訴率</t>
    <phoneticPr fontId="16" type="noConversion"/>
  </si>
  <si>
    <t>%</t>
    <phoneticPr fontId="16" type="noConversion"/>
  </si>
  <si>
    <t>藏匿人犯罪</t>
  </si>
  <si>
    <r>
      <rPr>
        <sz val="12"/>
        <rFont val="新細明體"/>
        <family val="1"/>
        <charset val="136"/>
      </rPr>
      <t>傷害罪</t>
    </r>
    <phoneticPr fontId="7" type="noConversion"/>
  </si>
  <si>
    <t>妨害秘密罪</t>
  </si>
  <si>
    <r>
      <rPr>
        <sz val="12"/>
        <rFont val="新細明體"/>
        <family val="1"/>
        <charset val="136"/>
      </rPr>
      <t>詐欺罪</t>
    </r>
    <phoneticPr fontId="7" type="noConversion"/>
  </si>
  <si>
    <t>妨害秩序罪</t>
  </si>
  <si>
    <r>
      <rPr>
        <sz val="12"/>
        <rFont val="新細明體"/>
        <family val="1"/>
        <charset val="136"/>
      </rPr>
      <t>瀆職罪</t>
    </r>
    <phoneticPr fontId="7" type="noConversion"/>
  </si>
  <si>
    <t>妨害投票罪</t>
  </si>
  <si>
    <t>妨害電腦使用罪</t>
  </si>
  <si>
    <t>漁業法</t>
  </si>
  <si>
    <t>保險法</t>
  </si>
  <si>
    <t>區域計畫法</t>
  </si>
  <si>
    <t>懲治走私條例</t>
  </si>
  <si>
    <t>建築法</t>
  </si>
  <si>
    <t>公司法</t>
  </si>
  <si>
    <t>銀行法</t>
  </si>
  <si>
    <t>國家安全法</t>
  </si>
  <si>
    <t>就業服務法</t>
  </si>
  <si>
    <t>醫師法</t>
  </si>
  <si>
    <t>水土保持法</t>
  </si>
  <si>
    <t>菸酒管理法</t>
  </si>
  <si>
    <t>營業秘密法</t>
  </si>
  <si>
    <t>職業安全衛生法</t>
  </si>
  <si>
    <t>農會法</t>
  </si>
  <si>
    <t>遺棄罪</t>
  </si>
  <si>
    <r>
      <rPr>
        <sz val="12"/>
        <rFont val="新細明體"/>
        <family val="1"/>
        <charset val="136"/>
      </rPr>
      <t>竊</t>
    </r>
    <r>
      <rPr>
        <sz val="12"/>
        <rFont val="新細明體"/>
        <family val="1"/>
        <charset val="136"/>
      </rPr>
      <t>盜罪</t>
    </r>
    <phoneticPr fontId="7" type="noConversion"/>
  </si>
  <si>
    <r>
      <rPr>
        <sz val="15"/>
        <rFont val="新細明體"/>
        <family val="1"/>
        <charset val="136"/>
      </rPr>
      <t>表</t>
    </r>
    <r>
      <rPr>
        <sz val="15"/>
        <rFont val="Times New Roman"/>
        <family val="1"/>
      </rPr>
      <t xml:space="preserve">2-1-13    </t>
    </r>
    <r>
      <rPr>
        <sz val="15"/>
        <rFont val="新細明體"/>
        <family val="1"/>
        <charset val="136"/>
      </rPr>
      <t>近</t>
    </r>
    <r>
      <rPr>
        <sz val="15"/>
        <rFont val="Times New Roman"/>
        <family val="1"/>
      </rPr>
      <t>5</t>
    </r>
    <r>
      <rPr>
        <sz val="15"/>
        <rFont val="新細明體"/>
        <family val="1"/>
        <charset val="136"/>
      </rPr>
      <t>年地方檢察署偵結不起訴處分特別刑法犯罪人數主要罪名</t>
    </r>
    <phoneticPr fontId="7"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</si>
  <si>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</si>
  <si>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r>
      <rPr>
        <sz val="12"/>
        <rFont val="細明體"/>
        <family val="3"/>
        <charset val="136"/>
      </rPr>
      <t>人</t>
    </r>
    <phoneticPr fontId="16" type="noConversion"/>
  </si>
  <si>
    <t>農業金融法</t>
  </si>
  <si>
    <t>總統副總統選舉罷免法</t>
  </si>
  <si>
    <t>山坡地保育利用條例</t>
  </si>
  <si>
    <t>菸酒管理法</t>
    <phoneticPr fontId="16" type="noConversion"/>
  </si>
  <si>
    <t>農藥管理法</t>
    <phoneticPr fontId="16" type="noConversion"/>
  </si>
  <si>
    <r>
      <rPr>
        <sz val="12"/>
        <rFont val="新細明體"/>
        <family val="1"/>
        <charset val="136"/>
      </rPr>
      <t>家庭暴力防治法</t>
    </r>
    <phoneticPr fontId="7" type="noConversion"/>
  </si>
  <si>
    <r>
      <rPr>
        <sz val="12"/>
        <rFont val="新細明體"/>
        <family val="1"/>
        <charset val="136"/>
      </rPr>
      <t>兒童及少年性剝削防制條例</t>
    </r>
    <phoneticPr fontId="7" type="noConversion"/>
  </si>
  <si>
    <r>
      <rPr>
        <sz val="12"/>
        <rFont val="新細明體"/>
        <family val="1"/>
        <charset val="136"/>
      </rPr>
      <t>廢棄物清理法</t>
    </r>
    <phoneticPr fontId="7" type="noConversion"/>
  </si>
  <si>
    <t>洗錢防制法</t>
    <phoneticPr fontId="16" type="noConversion"/>
  </si>
  <si>
    <t>醫師法</t>
    <phoneticPr fontId="16" type="noConversion"/>
  </si>
  <si>
    <r>
      <rPr>
        <sz val="11"/>
        <rFont val="新細明體"/>
        <family val="1"/>
        <charset val="136"/>
      </rPr>
      <t>單位：件</t>
    </r>
    <phoneticPr fontId="7" type="noConversion"/>
  </si>
  <si>
    <r>
      <rPr>
        <sz val="12"/>
        <rFont val="新細明體"/>
        <family val="1"/>
        <charset val="136"/>
      </rPr>
      <t>傷害罪</t>
    </r>
    <phoneticPr fontId="7" type="noConversion"/>
  </si>
  <si>
    <r>
      <rPr>
        <sz val="12"/>
        <rFont val="新細明體"/>
        <family val="1"/>
        <charset val="136"/>
      </rPr>
      <t>及家庭罪
妨害婚姻</t>
    </r>
    <phoneticPr fontId="7" type="noConversion"/>
  </si>
  <si>
    <r>
      <rPr>
        <sz val="12"/>
        <rFont val="新細明體"/>
        <family val="1"/>
        <charset val="136"/>
      </rPr>
      <t>印文罪
偽造文書</t>
    </r>
    <phoneticPr fontId="7" type="noConversion"/>
  </si>
  <si>
    <r>
      <rPr>
        <sz val="12"/>
        <rFont val="新細明體"/>
        <family val="1"/>
        <charset val="136"/>
      </rPr>
      <t>條例
貪污治罪</t>
    </r>
    <phoneticPr fontId="7" type="noConversion"/>
  </si>
  <si>
    <r>
      <rPr>
        <sz val="12"/>
        <rFont val="新細明體"/>
        <family val="1"/>
        <charset val="136"/>
      </rPr>
      <t>及海盜罪
搶奪強盜</t>
    </r>
    <phoneticPr fontId="7" type="noConversion"/>
  </si>
  <si>
    <t>妨害公務罪</t>
  </si>
  <si>
    <t>及信用罪
妨害名譽</t>
    <phoneticPr fontId="7" type="noConversion"/>
  </si>
  <si>
    <t>偽證及誣告罪</t>
  </si>
  <si>
    <r>
      <rPr>
        <sz val="12"/>
        <rFont val="新細明體"/>
        <family val="1"/>
        <charset val="136"/>
      </rPr>
      <t>侵占罪</t>
    </r>
    <phoneticPr fontId="7" type="noConversion"/>
  </si>
  <si>
    <r>
      <rPr>
        <sz val="12"/>
        <rFont val="新細明體"/>
        <family val="1"/>
        <charset val="136"/>
      </rPr>
      <t>其他</t>
    </r>
    <phoneticPr fontId="7" type="noConversion"/>
  </si>
  <si>
    <r>
      <t>100</t>
    </r>
    <r>
      <rPr>
        <sz val="12"/>
        <rFont val="新細明體"/>
        <family val="1"/>
        <charset val="136"/>
      </rPr>
      <t>年</t>
    </r>
    <phoneticPr fontId="7" type="noConversion"/>
  </si>
  <si>
    <t>資料來源：法務部統計處。</t>
    <phoneticPr fontId="7" type="noConversion"/>
  </si>
  <si>
    <r>
      <rPr>
        <sz val="12"/>
        <color indexed="55"/>
        <rFont val="新細明體"/>
        <family val="1"/>
        <charset val="136"/>
      </rPr>
      <t>瀆職罪</t>
    </r>
    <phoneticPr fontId="7" type="noConversion"/>
  </si>
  <si>
    <r>
      <rPr>
        <sz val="12"/>
        <color indexed="55"/>
        <rFont val="新細明體"/>
        <family val="1"/>
        <charset val="136"/>
      </rPr>
      <t>妨害風化罪</t>
    </r>
    <phoneticPr fontId="7" type="noConversion"/>
  </si>
  <si>
    <r>
      <rPr>
        <sz val="12"/>
        <color indexed="55"/>
        <rFont val="新細明體"/>
        <family val="1"/>
        <charset val="136"/>
      </rPr>
      <t>殺人罪</t>
    </r>
    <phoneticPr fontId="7" type="noConversion"/>
  </si>
  <si>
    <r>
      <rPr>
        <sz val="12"/>
        <color indexed="55"/>
        <rFont val="新細明體"/>
        <family val="1"/>
        <charset val="136"/>
      </rPr>
      <t>傷害罪</t>
    </r>
    <phoneticPr fontId="7" type="noConversion"/>
  </si>
  <si>
    <r>
      <rPr>
        <sz val="12"/>
        <color indexed="55"/>
        <rFont val="新細明體"/>
        <family val="1"/>
        <charset val="136"/>
      </rPr>
      <t>竊盜罪</t>
    </r>
    <phoneticPr fontId="7" type="noConversion"/>
  </si>
  <si>
    <r>
      <rPr>
        <sz val="12"/>
        <color indexed="55"/>
        <rFont val="新細明體"/>
        <family val="1"/>
        <charset val="136"/>
      </rPr>
      <t>及</t>
    </r>
    <r>
      <rPr>
        <sz val="12"/>
        <color indexed="55"/>
        <rFont val="Times New Roman"/>
        <family val="1"/>
      </rPr>
      <t xml:space="preserve"> </t>
    </r>
    <r>
      <rPr>
        <sz val="12"/>
        <color indexed="55"/>
        <rFont val="新細明體"/>
        <family val="1"/>
        <charset val="136"/>
      </rPr>
      <t>盜匪罪
強盜、搶奪</t>
    </r>
    <phoneticPr fontId="7" type="noConversion"/>
  </si>
  <si>
    <r>
      <rPr>
        <sz val="12"/>
        <color indexed="55"/>
        <rFont val="新細明體"/>
        <family val="1"/>
        <charset val="136"/>
      </rPr>
      <t>防制條例
毒品危害</t>
    </r>
    <phoneticPr fontId="7" type="noConversion"/>
  </si>
  <si>
    <r>
      <rPr>
        <sz val="12"/>
        <color indexed="55"/>
        <rFont val="新細明體"/>
        <family val="1"/>
        <charset val="136"/>
      </rPr>
      <t>其他</t>
    </r>
    <phoneticPr fontId="7" type="noConversion"/>
  </si>
  <si>
    <r>
      <rPr>
        <sz val="12"/>
        <color indexed="55"/>
        <rFont val="新細明體"/>
        <family val="1"/>
        <charset val="136"/>
      </rPr>
      <t>年</t>
    </r>
    <phoneticPr fontId="7" type="noConversion"/>
  </si>
  <si>
    <r>
      <rPr>
        <sz val="12"/>
        <color indexed="55"/>
        <rFont val="新細明體"/>
        <family val="1"/>
        <charset val="136"/>
      </rPr>
      <t>他</t>
    </r>
    <phoneticPr fontId="7" type="noConversion"/>
  </si>
  <si>
    <t>85</t>
    <phoneticPr fontId="7" type="noConversion"/>
  </si>
  <si>
    <t>87</t>
    <phoneticPr fontId="7" type="noConversion"/>
  </si>
  <si>
    <r>
      <t>88</t>
    </r>
    <r>
      <rPr>
        <sz val="12"/>
        <color indexed="55"/>
        <rFont val="新細明體"/>
        <family val="1"/>
        <charset val="136"/>
      </rPr>
      <t>年</t>
    </r>
    <phoneticPr fontId="7" type="noConversion"/>
  </si>
  <si>
    <r>
      <t>91</t>
    </r>
    <r>
      <rPr>
        <sz val="12"/>
        <color indexed="55"/>
        <rFont val="新細明體"/>
        <family val="1"/>
        <charset val="136"/>
      </rPr>
      <t>年</t>
    </r>
    <phoneticPr fontId="7" type="noConversion"/>
  </si>
  <si>
    <r>
      <t>93</t>
    </r>
    <r>
      <rPr>
        <sz val="12"/>
        <color indexed="55"/>
        <rFont val="新細明體"/>
        <family val="1"/>
        <charset val="136"/>
      </rPr>
      <t>年</t>
    </r>
    <phoneticPr fontId="7" type="noConversion"/>
  </si>
  <si>
    <r>
      <t>98</t>
    </r>
    <r>
      <rPr>
        <sz val="12"/>
        <color indexed="55"/>
        <rFont val="新細明體"/>
        <family val="1"/>
        <charset val="136"/>
      </rPr>
      <t>年</t>
    </r>
    <r>
      <rPr>
        <sz val="12"/>
        <rFont val="新細明體"/>
        <family val="1"/>
        <charset val="136"/>
      </rPr>
      <t/>
    </r>
    <phoneticPr fontId="7" type="noConversion"/>
  </si>
  <si>
    <t>單位：新臺幣萬元</t>
    <phoneticPr fontId="18" type="noConversion"/>
  </si>
  <si>
    <r>
      <t>109</t>
    </r>
    <r>
      <rPr>
        <sz val="12"/>
        <rFont val="新細明體"/>
        <family val="1"/>
        <charset val="136"/>
      </rPr>
      <t>年</t>
    </r>
    <r>
      <rPr>
        <sz val="12"/>
        <rFont val="標楷體"/>
        <family val="4"/>
        <charset val="136"/>
      </rPr>
      <t/>
    </r>
    <phoneticPr fontId="16" type="noConversion"/>
  </si>
  <si>
    <t>合計</t>
    <phoneticPr fontId="18" type="noConversion"/>
  </si>
  <si>
    <r>
      <rPr>
        <sz val="12"/>
        <rFont val="新細明體"/>
        <family val="1"/>
        <charset val="136"/>
      </rPr>
      <t>被告</t>
    </r>
    <phoneticPr fontId="18" type="noConversion"/>
  </si>
  <si>
    <r>
      <rPr>
        <sz val="12"/>
        <rFont val="新細明體"/>
        <family val="1"/>
        <charset val="136"/>
      </rPr>
      <t>第三人</t>
    </r>
    <phoneticPr fontId="18" type="noConversion"/>
  </si>
  <si>
    <r>
      <rPr>
        <sz val="10"/>
        <rFont val="新細明體"/>
        <family val="1"/>
        <charset val="136"/>
      </rPr>
      <t>資料來源：法務部統計處</t>
    </r>
    <phoneticPr fontId="7" type="noConversion"/>
  </si>
  <si>
    <r>
      <rPr>
        <sz val="10"/>
        <rFont val="新細明體"/>
        <family val="1"/>
        <charset val="136"/>
      </rPr>
      <t>說　　明：金額係指執行法院判決確定全部案件犯罪所得沒收、追徵、追繳及抵償金額總計，其中第三人資料自</t>
    </r>
    <r>
      <rPr>
        <sz val="10"/>
        <rFont val="Times New Roman"/>
        <family val="1"/>
      </rPr>
      <t>106</t>
    </r>
    <r>
      <rPr>
        <sz val="10"/>
        <rFont val="新細明體"/>
        <family val="1"/>
        <charset val="136"/>
      </rPr>
      <t>年</t>
    </r>
    <r>
      <rPr>
        <sz val="10"/>
        <rFont val="Times New Roman"/>
        <family val="1"/>
      </rPr>
      <t>8</t>
    </r>
    <r>
      <rPr>
        <sz val="10"/>
        <rFont val="新細明體"/>
        <family val="1"/>
        <charset val="136"/>
      </rPr>
      <t>月始建置蒐集。</t>
    </r>
    <r>
      <rPr>
        <sz val="10"/>
        <rFont val="Times New Roman"/>
        <family val="1"/>
      </rPr>
      <t/>
    </r>
    <phoneticPr fontId="7" type="noConversion"/>
  </si>
  <si>
    <r>
      <rPr>
        <sz val="15"/>
        <rFont val="新細明體"/>
        <family val="1"/>
        <charset val="136"/>
      </rPr>
      <t>表</t>
    </r>
    <r>
      <rPr>
        <sz val="15"/>
        <rFont val="Times New Roman"/>
        <family val="1"/>
      </rPr>
      <t xml:space="preserve">2-3-7    </t>
    </r>
    <r>
      <rPr>
        <sz val="15"/>
        <rFont val="新細明體"/>
        <family val="1"/>
        <charset val="136"/>
      </rPr>
      <t>近</t>
    </r>
    <r>
      <rPr>
        <sz val="15"/>
        <rFont val="Times New Roman"/>
        <family val="1"/>
      </rPr>
      <t>10</t>
    </r>
    <r>
      <rPr>
        <sz val="15"/>
        <rFont val="新細明體"/>
        <family val="1"/>
        <charset val="136"/>
      </rPr>
      <t>年地方檢察署執行經法院判決確定應沒收犯罪所得</t>
    </r>
    <phoneticPr fontId="7" type="noConversion"/>
  </si>
  <si>
    <t>總計</t>
    <phoneticPr fontId="7" type="noConversion"/>
  </si>
  <si>
    <t>貪污治罪條例</t>
    <phoneticPr fontId="7" type="noConversion"/>
  </si>
  <si>
    <t>詐欺罪</t>
    <phoneticPr fontId="7" type="noConversion"/>
  </si>
  <si>
    <t>銀行法</t>
    <phoneticPr fontId="7" type="noConversion"/>
  </si>
  <si>
    <t>證券交易法</t>
    <phoneticPr fontId="7" type="noConversion"/>
  </si>
  <si>
    <t>偽造文書印文罪</t>
    <phoneticPr fontId="7" type="noConversion"/>
  </si>
  <si>
    <t>侵占罪</t>
    <phoneticPr fontId="7" type="noConversion"/>
  </si>
  <si>
    <t>偽造有價證券罪</t>
    <phoneticPr fontId="7" type="noConversion"/>
  </si>
  <si>
    <t>背信及重利罪</t>
    <phoneticPr fontId="7" type="noConversion"/>
  </si>
  <si>
    <t>賭博罪</t>
    <phoneticPr fontId="7" type="noConversion"/>
  </si>
  <si>
    <t>洗錢防制法</t>
    <phoneticPr fontId="7" type="noConversion"/>
  </si>
  <si>
    <t>水污染防治法</t>
    <phoneticPr fontId="7" type="noConversion"/>
  </si>
  <si>
    <t>竊盜罪</t>
    <phoneticPr fontId="7" type="noConversion"/>
  </si>
  <si>
    <t>毒品危害防制條例</t>
    <phoneticPr fontId="7" type="noConversion"/>
  </si>
  <si>
    <t>期貨交易法</t>
    <phoneticPr fontId="7" type="noConversion"/>
  </si>
  <si>
    <t>廢棄物清理法</t>
    <phoneticPr fontId="7" type="noConversion"/>
  </si>
  <si>
    <t>食品安全衛生管理法</t>
    <phoneticPr fontId="7" type="noConversion"/>
  </si>
  <si>
    <t>妨害風化罪</t>
    <phoneticPr fontId="7" type="noConversion"/>
  </si>
  <si>
    <t>政府採購法</t>
    <phoneticPr fontId="7" type="noConversion"/>
  </si>
  <si>
    <t>恐嚇及擄人勒贖罪</t>
    <phoneticPr fontId="7" type="noConversion"/>
  </si>
  <si>
    <t>藥事法</t>
    <phoneticPr fontId="7" type="noConversion"/>
  </si>
  <si>
    <t>公平交易法</t>
    <phoneticPr fontId="7" type="noConversion"/>
  </si>
  <si>
    <t>森林法</t>
    <phoneticPr fontId="7" type="noConversion"/>
  </si>
  <si>
    <t>野生動物保育法</t>
    <phoneticPr fontId="7" type="noConversion"/>
  </si>
  <si>
    <t>化粧品衛生管理條例</t>
    <phoneticPr fontId="7" type="noConversion"/>
  </si>
  <si>
    <t>健康食品管理法</t>
    <phoneticPr fontId="7" type="noConversion"/>
  </si>
  <si>
    <t>空氣污染防制法</t>
    <phoneticPr fontId="7" type="noConversion"/>
  </si>
  <si>
    <t>其他</t>
    <phoneticPr fontId="7" type="noConversion"/>
  </si>
  <si>
    <t>偽證罪</t>
  </si>
  <si>
    <t>誣告罪</t>
  </si>
  <si>
    <t>妨害婚姻及家庭罪</t>
  </si>
  <si>
    <t>妨害名譽及信用罪</t>
  </si>
  <si>
    <t>毀棄損壞罪</t>
  </si>
  <si>
    <t>家庭暴力防治法</t>
  </si>
  <si>
    <t>組織犯罪防制條例</t>
  </si>
  <si>
    <t>妨害兵役治罪條例</t>
  </si>
  <si>
    <t>稅捐稽徵法</t>
  </si>
  <si>
    <t>公職人員選舉罷免法</t>
  </si>
  <si>
    <t>臺灣地區與大陸地區人民關係條例</t>
  </si>
  <si>
    <t>個人資料保護法</t>
  </si>
  <si>
    <t>過失致死</t>
  </si>
  <si>
    <t>恐嚇取財得利罪</t>
  </si>
  <si>
    <r>
      <rPr>
        <sz val="15"/>
        <rFont val="新細明體"/>
        <family val="1"/>
        <charset val="136"/>
      </rPr>
      <t>表</t>
    </r>
    <r>
      <rPr>
        <sz val="15"/>
        <rFont val="Times New Roman"/>
        <family val="1"/>
      </rPr>
      <t>2-1-9</t>
    </r>
    <r>
      <rPr>
        <sz val="15"/>
        <rFont val="新細明體"/>
        <family val="1"/>
        <charset val="136"/>
      </rPr>
      <t>　近</t>
    </r>
    <r>
      <rPr>
        <sz val="15"/>
        <rFont val="Times New Roman"/>
        <family val="1"/>
      </rPr>
      <t>5</t>
    </r>
    <r>
      <rPr>
        <sz val="15"/>
        <rFont val="新細明體"/>
        <family val="1"/>
        <charset val="136"/>
      </rPr>
      <t>年地方檢察署偵結起訴普通刑法犯罪人數主要罪名</t>
    </r>
    <phoneticPr fontId="7" type="noConversion"/>
  </si>
  <si>
    <r>
      <t>105</t>
    </r>
    <r>
      <rPr>
        <sz val="12"/>
        <rFont val="細明體"/>
        <family val="3"/>
        <charset val="136"/>
      </rPr>
      <t>年</t>
    </r>
    <phoneticPr fontId="16" type="noConversion"/>
  </si>
  <si>
    <r>
      <t>106</t>
    </r>
    <r>
      <rPr>
        <sz val="12"/>
        <rFont val="細明體"/>
        <family val="3"/>
        <charset val="136"/>
      </rPr>
      <t>年</t>
    </r>
    <phoneticPr fontId="16" type="noConversion"/>
  </si>
  <si>
    <t>偵結人數</t>
    <phoneticPr fontId="16" type="noConversion"/>
  </si>
  <si>
    <t>起訴人數</t>
    <phoneticPr fontId="7" type="noConversion"/>
  </si>
  <si>
    <t>起訴率</t>
    <phoneticPr fontId="16" type="noConversion"/>
  </si>
  <si>
    <t>偵結人數</t>
    <phoneticPr fontId="16" type="noConversion"/>
  </si>
  <si>
    <t>起訴人數</t>
    <phoneticPr fontId="7" type="noConversion"/>
  </si>
  <si>
    <t>偵結人數</t>
    <phoneticPr fontId="16" type="noConversion"/>
  </si>
  <si>
    <r>
      <rPr>
        <sz val="12"/>
        <rFont val="新細明體"/>
        <family val="1"/>
        <charset val="136"/>
      </rPr>
      <t>男</t>
    </r>
    <phoneticPr fontId="7" type="noConversion"/>
  </si>
  <si>
    <t>合計</t>
    <phoneticPr fontId="16" type="noConversion"/>
  </si>
  <si>
    <r>
      <rPr>
        <sz val="12"/>
        <rFont val="新細明體"/>
        <family val="1"/>
        <charset val="136"/>
      </rPr>
      <t>男</t>
    </r>
    <phoneticPr fontId="7" type="noConversion"/>
  </si>
  <si>
    <r>
      <rPr>
        <sz val="12"/>
        <rFont val="新細明體"/>
        <family val="1"/>
        <charset val="136"/>
      </rPr>
      <t>女</t>
    </r>
    <phoneticPr fontId="7" type="noConversion"/>
  </si>
  <si>
    <t>合計</t>
    <phoneticPr fontId="16" type="noConversion"/>
  </si>
  <si>
    <t>%</t>
    <phoneticPr fontId="16" type="noConversion"/>
  </si>
  <si>
    <t>總計</t>
    <phoneticPr fontId="16" type="noConversion"/>
  </si>
  <si>
    <r>
      <rPr>
        <sz val="12"/>
        <rFont val="新細明體"/>
        <family val="1"/>
        <charset val="136"/>
      </rPr>
      <t>女</t>
    </r>
    <phoneticPr fontId="7" type="noConversion"/>
  </si>
  <si>
    <r>
      <rPr>
        <sz val="12"/>
        <rFont val="新細明體"/>
        <family val="1"/>
        <charset val="136"/>
      </rPr>
      <t>女</t>
    </r>
    <phoneticPr fontId="7" type="noConversion"/>
  </si>
  <si>
    <t>%</t>
    <phoneticPr fontId="16" type="noConversion"/>
  </si>
  <si>
    <t>合計</t>
    <phoneticPr fontId="16" type="noConversion"/>
  </si>
  <si>
    <t>%</t>
    <phoneticPr fontId="16" type="noConversion"/>
  </si>
  <si>
    <r>
      <rPr>
        <sz val="12"/>
        <rFont val="新細明體"/>
        <family val="1"/>
        <charset val="136"/>
      </rPr>
      <t>賭博罪</t>
    </r>
    <phoneticPr fontId="7" type="noConversion"/>
  </si>
  <si>
    <r>
      <rPr>
        <sz val="12"/>
        <rFont val="新細明體"/>
        <family val="1"/>
        <charset val="136"/>
      </rPr>
      <t>贓物罪</t>
    </r>
    <phoneticPr fontId="7" type="noConversion"/>
  </si>
  <si>
    <r>
      <rPr>
        <sz val="12"/>
        <rFont val="新細明體"/>
        <family val="1"/>
        <charset val="136"/>
      </rPr>
      <t>妨害性自主</t>
    </r>
    <phoneticPr fontId="7" type="noConversion"/>
  </si>
  <si>
    <r>
      <rPr>
        <sz val="12"/>
        <rFont val="新細明體"/>
        <family val="1"/>
        <charset val="136"/>
      </rPr>
      <t>妨害名譽及信用罪</t>
    </r>
    <phoneticPr fontId="7" type="noConversion"/>
  </si>
  <si>
    <r>
      <rPr>
        <sz val="12"/>
        <rFont val="新細明體"/>
        <family val="1"/>
        <charset val="136"/>
      </rPr>
      <t>背信及重利罪</t>
    </r>
    <phoneticPr fontId="7" type="noConversion"/>
  </si>
  <si>
    <r>
      <rPr>
        <sz val="12"/>
        <rFont val="新細明體"/>
        <family val="1"/>
        <charset val="136"/>
      </rPr>
      <t>妨害婚姻及家庭罪</t>
    </r>
    <phoneticPr fontId="7" type="noConversion"/>
  </si>
  <si>
    <r>
      <rPr>
        <sz val="10"/>
        <rFont val="新細明體"/>
        <family val="1"/>
        <charset val="136"/>
      </rPr>
      <t>資料來源：法務部統計處。</t>
    </r>
    <phoneticPr fontId="7" type="noConversion"/>
  </si>
  <si>
    <r>
      <rPr>
        <sz val="10"/>
        <rFont val="新細明體"/>
        <family val="1"/>
        <charset val="136"/>
      </rPr>
      <t>說　　明：</t>
    </r>
    <r>
      <rPr>
        <sz val="10"/>
        <rFont val="Times New Roman"/>
        <family val="1"/>
      </rPr>
      <t xml:space="preserve">1. </t>
    </r>
    <r>
      <rPr>
        <sz val="10"/>
        <rFont val="新細明體"/>
        <family val="1"/>
        <charset val="136"/>
      </rPr>
      <t>起訴包括通常程序提起公訴及聲請簡易判決處刑。</t>
    </r>
    <phoneticPr fontId="7" type="noConversion"/>
  </si>
  <si>
    <r>
      <rPr>
        <sz val="10"/>
        <rFont val="新細明體"/>
        <family val="1"/>
        <charset val="136"/>
      </rPr>
      <t>　　　　　</t>
    </r>
    <r>
      <rPr>
        <sz val="10"/>
        <rFont val="Times New Roman"/>
        <family val="1"/>
      </rPr>
      <t xml:space="preserve">2. </t>
    </r>
    <r>
      <rPr>
        <sz val="10"/>
        <rFont val="新細明體"/>
        <family val="1"/>
        <charset val="136"/>
      </rPr>
      <t>起訴比率</t>
    </r>
    <r>
      <rPr>
        <sz val="10"/>
        <rFont val="Times New Roman"/>
        <family val="1"/>
      </rPr>
      <t>=</t>
    </r>
    <r>
      <rPr>
        <sz val="10"/>
        <rFont val="新細明體"/>
        <family val="1"/>
        <charset val="136"/>
      </rPr>
      <t>起訴人數合計</t>
    </r>
    <r>
      <rPr>
        <sz val="10"/>
        <rFont val="Times New Roman"/>
        <family val="1"/>
      </rPr>
      <t>/</t>
    </r>
    <r>
      <rPr>
        <sz val="10"/>
        <rFont val="新細明體"/>
        <family val="1"/>
        <charset val="136"/>
      </rPr>
      <t>偵結人數總計</t>
    </r>
    <r>
      <rPr>
        <sz val="10"/>
        <rFont val="Times New Roman"/>
        <family val="1"/>
      </rPr>
      <t>×100</t>
    </r>
    <r>
      <rPr>
        <sz val="10"/>
        <rFont val="新細明體"/>
        <family val="1"/>
        <charset val="136"/>
      </rPr>
      <t>。</t>
    </r>
    <phoneticPr fontId="7" type="noConversion"/>
  </si>
  <si>
    <t xml:space="preserve"> </t>
    <phoneticPr fontId="7" type="noConversion"/>
  </si>
  <si>
    <r>
      <t>105</t>
    </r>
    <r>
      <rPr>
        <sz val="12"/>
        <rFont val="細明體"/>
        <family val="3"/>
        <charset val="136"/>
      </rPr>
      <t>年</t>
    </r>
    <phoneticPr fontId="16" type="noConversion"/>
  </si>
  <si>
    <t>偵結人數</t>
    <phoneticPr fontId="16" type="noConversion"/>
  </si>
  <si>
    <t>起訴率</t>
    <phoneticPr fontId="16" type="noConversion"/>
  </si>
  <si>
    <t>起訴人數</t>
    <phoneticPr fontId="7" type="noConversion"/>
  </si>
  <si>
    <t>偵結人數</t>
    <phoneticPr fontId="16" type="noConversion"/>
  </si>
  <si>
    <t>起訴率</t>
    <phoneticPr fontId="16" type="noConversion"/>
  </si>
  <si>
    <r>
      <rPr>
        <sz val="12"/>
        <rFont val="新細明體"/>
        <family val="1"/>
        <charset val="136"/>
      </rPr>
      <t>男</t>
    </r>
    <phoneticPr fontId="7" type="noConversion"/>
  </si>
  <si>
    <r>
      <rPr>
        <sz val="12"/>
        <rFont val="新細明體"/>
        <family val="1"/>
        <charset val="136"/>
      </rPr>
      <t>男</t>
    </r>
    <phoneticPr fontId="7" type="noConversion"/>
  </si>
  <si>
    <t>總計</t>
    <phoneticPr fontId="16" type="noConversion"/>
  </si>
  <si>
    <t>合計</t>
    <phoneticPr fontId="16" type="noConversion"/>
  </si>
  <si>
    <t>-</t>
    <phoneticPr fontId="18" type="noConversion"/>
  </si>
  <si>
    <t>-</t>
    <phoneticPr fontId="18" type="noConversion"/>
  </si>
  <si>
    <t>-</t>
    <phoneticPr fontId="18" type="noConversion"/>
  </si>
  <si>
    <t>-</t>
    <phoneticPr fontId="18" type="noConversion"/>
  </si>
  <si>
    <t>資料來源：法務部統計處。</t>
    <phoneticPr fontId="16" type="noConversion"/>
  </si>
  <si>
    <r>
      <rPr>
        <sz val="10"/>
        <rFont val="新細明體"/>
        <family val="1"/>
        <charset val="136"/>
      </rPr>
      <t>說　　明：</t>
    </r>
    <r>
      <rPr>
        <sz val="10"/>
        <rFont val="Times New Roman"/>
        <family val="1"/>
      </rPr>
      <t xml:space="preserve">1. </t>
    </r>
    <r>
      <rPr>
        <sz val="10"/>
        <rFont val="新細明體"/>
        <family val="1"/>
        <charset val="136"/>
      </rPr>
      <t>起訴包括通常程序提起公訴及聲請簡易判決處刑。</t>
    </r>
    <phoneticPr fontId="18" type="noConversion"/>
  </si>
  <si>
    <r>
      <rPr>
        <sz val="10"/>
        <rFont val="新細明體"/>
        <family val="1"/>
        <charset val="136"/>
      </rPr>
      <t>　　　　　</t>
    </r>
    <r>
      <rPr>
        <sz val="10"/>
        <rFont val="Times New Roman"/>
        <family val="1"/>
      </rPr>
      <t xml:space="preserve">2. </t>
    </r>
    <r>
      <rPr>
        <sz val="10"/>
        <rFont val="新細明體"/>
        <family val="1"/>
        <charset val="136"/>
      </rPr>
      <t>起訴比率</t>
    </r>
    <r>
      <rPr>
        <sz val="10"/>
        <rFont val="Times New Roman"/>
        <family val="1"/>
      </rPr>
      <t>=</t>
    </r>
    <r>
      <rPr>
        <sz val="10"/>
        <rFont val="新細明體"/>
        <family val="1"/>
        <charset val="136"/>
      </rPr>
      <t>起訴人數合計</t>
    </r>
    <r>
      <rPr>
        <sz val="10"/>
        <rFont val="Times New Roman"/>
        <family val="1"/>
      </rPr>
      <t>/</t>
    </r>
    <r>
      <rPr>
        <sz val="10"/>
        <rFont val="新細明體"/>
        <family val="1"/>
        <charset val="136"/>
      </rPr>
      <t>偵結人數總計</t>
    </r>
    <r>
      <rPr>
        <sz val="10"/>
        <rFont val="Times New Roman"/>
        <family val="1"/>
      </rPr>
      <t>×100</t>
    </r>
    <r>
      <rPr>
        <sz val="10"/>
        <rFont val="新細明體"/>
        <family val="1"/>
        <charset val="136"/>
      </rPr>
      <t>。</t>
    </r>
    <phoneticPr fontId="7" type="noConversion"/>
  </si>
  <si>
    <r>
      <rPr>
        <sz val="10"/>
        <rFont val="新細明體"/>
        <family val="1"/>
        <charset val="136"/>
      </rPr>
      <t>　　　　　</t>
    </r>
    <r>
      <rPr>
        <sz val="10"/>
        <rFont val="Times New Roman"/>
        <family val="1"/>
      </rPr>
      <t xml:space="preserve">3. </t>
    </r>
    <r>
      <rPr>
        <sz val="10"/>
        <rFont val="新細明體"/>
        <family val="1"/>
        <charset val="136"/>
      </rPr>
      <t>兒童及少年性交易防制條例自</t>
    </r>
    <r>
      <rPr>
        <sz val="10"/>
        <rFont val="Times New Roman"/>
        <family val="1"/>
      </rPr>
      <t>106</t>
    </r>
    <r>
      <rPr>
        <sz val="10"/>
        <rFont val="新細明體"/>
        <family val="1"/>
        <charset val="136"/>
      </rPr>
      <t>年</t>
    </r>
    <r>
      <rPr>
        <sz val="10"/>
        <rFont val="Times New Roman"/>
        <family val="1"/>
      </rPr>
      <t>1</t>
    </r>
    <r>
      <rPr>
        <sz val="10"/>
        <rFont val="新細明體"/>
        <family val="1"/>
        <charset val="136"/>
      </rPr>
      <t>月</t>
    </r>
    <r>
      <rPr>
        <sz val="10"/>
        <rFont val="Times New Roman"/>
        <family val="1"/>
      </rPr>
      <t>1</t>
    </r>
    <r>
      <rPr>
        <sz val="10"/>
        <rFont val="新細明體"/>
        <family val="1"/>
        <charset val="136"/>
      </rPr>
      <t>日起名稱修正為兒童及少年性剝削防制條例。</t>
    </r>
    <phoneticPr fontId="7" type="noConversion"/>
  </si>
  <si>
    <r>
      <t>105</t>
    </r>
    <r>
      <rPr>
        <sz val="12"/>
        <rFont val="細明體"/>
        <family val="3"/>
        <charset val="136"/>
      </rPr>
      <t>年</t>
    </r>
    <phoneticPr fontId="16"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</si>
  <si>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</si>
  <si>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t>總計</t>
    <phoneticPr fontId="16" type="noConversion"/>
  </si>
  <si>
    <t>總計</t>
    <phoneticPr fontId="16" type="noConversion"/>
  </si>
  <si>
    <t>總計</t>
    <phoneticPr fontId="16"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</si>
  <si>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</si>
  <si>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</si>
  <si>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r>
      <rPr>
        <sz val="12"/>
        <rFont val="細明體"/>
        <family val="3"/>
        <charset val="136"/>
      </rPr>
      <t>人</t>
    </r>
    <phoneticPr fontId="16" type="noConversion"/>
  </si>
  <si>
    <r>
      <rPr>
        <sz val="12"/>
        <rFont val="新細明體"/>
        <family val="1"/>
        <charset val="136"/>
      </rPr>
      <t>人</t>
    </r>
    <phoneticPr fontId="7" type="noConversion"/>
  </si>
  <si>
    <t>%</t>
    <phoneticPr fontId="7" type="noConversion"/>
  </si>
  <si>
    <r>
      <rPr>
        <sz val="12"/>
        <rFont val="細明體"/>
        <family val="3"/>
        <charset val="136"/>
      </rPr>
      <t>人</t>
    </r>
    <phoneticPr fontId="16" type="noConversion"/>
  </si>
  <si>
    <r>
      <rPr>
        <sz val="12"/>
        <rFont val="新細明體"/>
        <family val="1"/>
        <charset val="136"/>
      </rPr>
      <t>人</t>
    </r>
    <phoneticPr fontId="7" type="noConversion"/>
  </si>
  <si>
    <t>%</t>
    <phoneticPr fontId="7" type="noConversion"/>
  </si>
  <si>
    <r>
      <rPr>
        <sz val="12"/>
        <rFont val="新細明體"/>
        <family val="1"/>
        <charset val="136"/>
      </rPr>
      <t>偽證及誣告罪</t>
    </r>
    <phoneticPr fontId="7" type="noConversion"/>
  </si>
  <si>
    <r>
      <rPr>
        <sz val="12"/>
        <rFont val="新細明體"/>
        <family val="1"/>
        <charset val="136"/>
      </rPr>
      <t>瀆職罪</t>
    </r>
    <phoneticPr fontId="7" type="noConversion"/>
  </si>
  <si>
    <r>
      <rPr>
        <sz val="12"/>
        <rFont val="新細明體"/>
        <family val="1"/>
        <charset val="136"/>
      </rPr>
      <t>妨害自由罪</t>
    </r>
    <phoneticPr fontId="7" type="noConversion"/>
  </si>
  <si>
    <r>
      <rPr>
        <sz val="12"/>
        <rFont val="新細明體"/>
        <family val="1"/>
        <charset val="136"/>
      </rPr>
      <t>毀棄損壞罪</t>
    </r>
    <phoneticPr fontId="7" type="noConversion"/>
  </si>
  <si>
    <r>
      <rPr>
        <sz val="12"/>
        <rFont val="新細明體"/>
        <family val="1"/>
        <charset val="136"/>
      </rPr>
      <t>贓物罪</t>
    </r>
    <phoneticPr fontId="7" type="noConversion"/>
  </si>
  <si>
    <r>
      <rPr>
        <sz val="12"/>
        <rFont val="新細明體"/>
        <family val="1"/>
        <charset val="136"/>
      </rPr>
      <t>偽造文書印文罪</t>
    </r>
    <phoneticPr fontId="7" type="noConversion"/>
  </si>
  <si>
    <r>
      <rPr>
        <sz val="12"/>
        <rFont val="新細明體"/>
        <family val="1"/>
        <charset val="136"/>
      </rPr>
      <t>妨害性自主罪</t>
    </r>
    <phoneticPr fontId="7" type="noConversion"/>
  </si>
  <si>
    <r>
      <rPr>
        <sz val="12"/>
        <rFont val="新細明體"/>
        <family val="1"/>
        <charset val="136"/>
      </rPr>
      <t>恐嚇及擄人勒贖罪</t>
    </r>
    <phoneticPr fontId="7" type="noConversion"/>
  </si>
  <si>
    <r>
      <rPr>
        <sz val="12"/>
        <rFont val="新細明體"/>
        <family val="1"/>
        <charset val="136"/>
      </rPr>
      <t>傷害罪</t>
    </r>
    <phoneticPr fontId="7" type="noConversion"/>
  </si>
  <si>
    <t>妨害風化罪</t>
    <phoneticPr fontId="7" type="noConversion"/>
  </si>
  <si>
    <r>
      <rPr>
        <sz val="12"/>
        <rFont val="新細明體"/>
        <family val="1"/>
        <charset val="136"/>
      </rPr>
      <t>賭博罪</t>
    </r>
    <phoneticPr fontId="7" type="noConversion"/>
  </si>
  <si>
    <r>
      <rPr>
        <sz val="12"/>
        <rFont val="新細明體"/>
        <family val="1"/>
        <charset val="136"/>
      </rPr>
      <t>公共危險罪</t>
    </r>
    <phoneticPr fontId="7" type="noConversion"/>
  </si>
  <si>
    <r>
      <rPr>
        <sz val="10"/>
        <rFont val="新細明體"/>
        <family val="1"/>
        <charset val="136"/>
      </rPr>
      <t>說</t>
    </r>
    <r>
      <rPr>
        <sz val="10"/>
        <color indexed="9"/>
        <rFont val="新細明體"/>
        <family val="1"/>
        <charset val="136"/>
      </rPr>
      <t>　　</t>
    </r>
    <r>
      <rPr>
        <sz val="10"/>
        <rFont val="新細明體"/>
        <family val="1"/>
        <charset val="136"/>
      </rPr>
      <t>明：不起訴比率</t>
    </r>
    <r>
      <rPr>
        <sz val="10"/>
        <rFont val="Times New Roman"/>
        <family val="1"/>
      </rPr>
      <t>=</t>
    </r>
    <r>
      <rPr>
        <sz val="10"/>
        <rFont val="新細明體"/>
        <family val="1"/>
        <charset val="136"/>
      </rPr>
      <t>不起訴處分人數</t>
    </r>
    <r>
      <rPr>
        <sz val="10"/>
        <rFont val="Times New Roman"/>
        <family val="1"/>
      </rPr>
      <t>/</t>
    </r>
    <r>
      <rPr>
        <sz val="10"/>
        <rFont val="新細明體"/>
        <family val="1"/>
        <charset val="136"/>
      </rPr>
      <t>偵結總人數</t>
    </r>
    <r>
      <rPr>
        <sz val="10"/>
        <rFont val="Times New Roman"/>
        <family val="1"/>
      </rPr>
      <t>×100</t>
    </r>
    <r>
      <rPr>
        <sz val="10"/>
        <rFont val="新細明體"/>
        <family val="1"/>
        <charset val="136"/>
      </rPr>
      <t>。</t>
    </r>
    <phoneticPr fontId="7"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</si>
  <si>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</si>
  <si>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r>
      <rPr>
        <sz val="12"/>
        <rFont val="新細明體"/>
        <family val="1"/>
        <charset val="136"/>
      </rPr>
      <t>不起訴</t>
    </r>
    <r>
      <rPr>
        <sz val="12"/>
        <rFont val="Times New Roman"/>
        <family val="1"/>
      </rPr>
      <t xml:space="preserve"> </t>
    </r>
    <r>
      <rPr>
        <sz val="12"/>
        <color theme="1"/>
        <rFont val="新細明體"/>
        <family val="2"/>
        <scheme val="minor"/>
      </rPr>
      <t/>
    </r>
    <phoneticPr fontId="7" type="noConversion"/>
  </si>
  <si>
    <r>
      <rPr>
        <sz val="12"/>
        <rFont val="新細明體"/>
        <family val="1"/>
        <charset val="136"/>
      </rPr>
      <t>人</t>
    </r>
    <phoneticPr fontId="7" type="noConversion"/>
  </si>
  <si>
    <t>%</t>
    <phoneticPr fontId="7" type="noConversion"/>
  </si>
  <si>
    <r>
      <rPr>
        <sz val="12"/>
        <rFont val="細明體"/>
        <family val="3"/>
        <charset val="136"/>
      </rPr>
      <t>人</t>
    </r>
    <phoneticPr fontId="16" type="noConversion"/>
  </si>
  <si>
    <r>
      <rPr>
        <sz val="12"/>
        <rFont val="細明體"/>
        <family val="3"/>
        <charset val="136"/>
      </rPr>
      <t>人</t>
    </r>
    <phoneticPr fontId="16" type="noConversion"/>
  </si>
  <si>
    <r>
      <rPr>
        <sz val="12"/>
        <rFont val="新細明體"/>
        <family val="1"/>
        <charset val="136"/>
      </rPr>
      <t>人</t>
    </r>
    <phoneticPr fontId="7" type="noConversion"/>
  </si>
  <si>
    <t>%</t>
    <phoneticPr fontId="7" type="noConversion"/>
  </si>
  <si>
    <r>
      <rPr>
        <sz val="12"/>
        <rFont val="新細明體"/>
        <family val="1"/>
        <charset val="136"/>
      </rPr>
      <t>著作權法</t>
    </r>
    <phoneticPr fontId="7" type="noConversion"/>
  </si>
  <si>
    <r>
      <rPr>
        <sz val="12"/>
        <rFont val="新細明體"/>
        <family val="1"/>
        <charset val="136"/>
      </rPr>
      <t>食品安全衛生管理法</t>
    </r>
    <phoneticPr fontId="7" type="noConversion"/>
  </si>
  <si>
    <r>
      <rPr>
        <sz val="12"/>
        <rFont val="新細明體"/>
        <family val="1"/>
        <charset val="136"/>
      </rPr>
      <t>稅捐稽徵法</t>
    </r>
    <phoneticPr fontId="7" type="noConversion"/>
  </si>
  <si>
    <t>懲治走私條例</t>
    <phoneticPr fontId="16" type="noConversion"/>
  </si>
  <si>
    <r>
      <rPr>
        <sz val="12"/>
        <rFont val="新細明體"/>
        <family val="1"/>
        <charset val="136"/>
      </rPr>
      <t>商標法</t>
    </r>
    <phoneticPr fontId="7" type="noConversion"/>
  </si>
  <si>
    <r>
      <rPr>
        <sz val="12"/>
        <rFont val="新細明體"/>
        <family val="1"/>
        <charset val="136"/>
      </rPr>
      <t>政府採購法</t>
    </r>
    <phoneticPr fontId="7" type="noConversion"/>
  </si>
  <si>
    <r>
      <rPr>
        <sz val="12"/>
        <rFont val="新細明體"/>
        <family val="1"/>
        <charset val="136"/>
      </rPr>
      <t>藥事法</t>
    </r>
    <phoneticPr fontId="7" type="noConversion"/>
  </si>
  <si>
    <r>
      <rPr>
        <sz val="12"/>
        <rFont val="新細明體"/>
        <family val="1"/>
        <charset val="136"/>
      </rPr>
      <t>毒品危害防制條例</t>
    </r>
    <phoneticPr fontId="7" type="noConversion"/>
  </si>
  <si>
    <t>農會法</t>
    <phoneticPr fontId="16" type="noConversion"/>
  </si>
  <si>
    <r>
      <rPr>
        <sz val="10"/>
        <rFont val="新細明體"/>
        <family val="1"/>
        <charset val="136"/>
      </rPr>
      <t>說　　明：</t>
    </r>
    <r>
      <rPr>
        <sz val="10"/>
        <rFont val="Times New Roman"/>
        <family val="1"/>
      </rPr>
      <t xml:space="preserve">1. </t>
    </r>
    <r>
      <rPr>
        <sz val="10"/>
        <rFont val="新細明體"/>
        <family val="1"/>
        <charset val="136"/>
      </rPr>
      <t>不起訴比率</t>
    </r>
    <r>
      <rPr>
        <sz val="10"/>
        <rFont val="Times New Roman"/>
        <family val="1"/>
      </rPr>
      <t>=</t>
    </r>
    <r>
      <rPr>
        <sz val="10"/>
        <rFont val="新細明體"/>
        <family val="1"/>
        <charset val="136"/>
      </rPr>
      <t>不起訴處分人數</t>
    </r>
    <r>
      <rPr>
        <sz val="10"/>
        <rFont val="Times New Roman"/>
        <family val="1"/>
      </rPr>
      <t>/</t>
    </r>
    <r>
      <rPr>
        <sz val="10"/>
        <rFont val="新細明體"/>
        <family val="1"/>
        <charset val="136"/>
      </rPr>
      <t>偵結總人數</t>
    </r>
    <r>
      <rPr>
        <sz val="10"/>
        <rFont val="Times New Roman"/>
        <family val="1"/>
      </rPr>
      <t>×100</t>
    </r>
    <r>
      <rPr>
        <sz val="10"/>
        <rFont val="新細明體"/>
        <family val="1"/>
        <charset val="136"/>
      </rPr>
      <t>。</t>
    </r>
    <phoneticPr fontId="7" type="noConversion"/>
  </si>
  <si>
    <r>
      <rPr>
        <sz val="10"/>
        <rFont val="新細明體"/>
        <family val="1"/>
        <charset val="136"/>
      </rPr>
      <t>　　　　　</t>
    </r>
    <r>
      <rPr>
        <sz val="10"/>
        <rFont val="Times New Roman"/>
        <family val="1"/>
      </rPr>
      <t xml:space="preserve">2. </t>
    </r>
    <r>
      <rPr>
        <sz val="10"/>
        <rFont val="新細明體"/>
        <family val="1"/>
        <charset val="136"/>
      </rPr>
      <t>兒童及少年性交易防制條例自</t>
    </r>
    <r>
      <rPr>
        <sz val="10"/>
        <rFont val="Times New Roman"/>
        <family val="1"/>
      </rPr>
      <t>106</t>
    </r>
    <r>
      <rPr>
        <sz val="10"/>
        <rFont val="新細明體"/>
        <family val="1"/>
        <charset val="136"/>
      </rPr>
      <t>年</t>
    </r>
    <r>
      <rPr>
        <sz val="10"/>
        <rFont val="Times New Roman"/>
        <family val="1"/>
      </rPr>
      <t>1</t>
    </r>
    <r>
      <rPr>
        <sz val="10"/>
        <rFont val="新細明體"/>
        <family val="1"/>
        <charset val="136"/>
      </rPr>
      <t>月</t>
    </r>
    <r>
      <rPr>
        <sz val="10"/>
        <rFont val="Times New Roman"/>
        <family val="1"/>
      </rPr>
      <t>1</t>
    </r>
    <r>
      <rPr>
        <sz val="10"/>
        <rFont val="新細明體"/>
        <family val="1"/>
        <charset val="136"/>
      </rPr>
      <t>日起名稱修正為兒童及少年性剝削防制條例。</t>
    </r>
    <phoneticPr fontId="7" type="noConversion"/>
  </si>
  <si>
    <r>
      <rPr>
        <sz val="15"/>
        <rFont val="新細明體"/>
        <family val="1"/>
        <charset val="136"/>
      </rPr>
      <t>表</t>
    </r>
    <r>
      <rPr>
        <sz val="15"/>
        <rFont val="Times New Roman"/>
        <family val="1"/>
      </rPr>
      <t xml:space="preserve">2-2-3   </t>
    </r>
    <r>
      <rPr>
        <sz val="15"/>
        <rFont val="新細明體"/>
        <family val="1"/>
        <charset val="136"/>
      </rPr>
      <t>近</t>
    </r>
    <r>
      <rPr>
        <sz val="15"/>
        <rFont val="Times New Roman"/>
        <family val="1"/>
      </rPr>
      <t>10</t>
    </r>
    <r>
      <rPr>
        <sz val="15"/>
        <rFont val="新細明體"/>
        <family val="1"/>
        <charset val="136"/>
      </rPr>
      <t>年地方檢察署執行裁判確定有罪主要罪名</t>
    </r>
    <phoneticPr fontId="7" type="noConversion"/>
  </si>
  <si>
    <t>總計</t>
    <phoneticPr fontId="16" type="noConversion"/>
  </si>
  <si>
    <r>
      <rPr>
        <sz val="12"/>
        <rFont val="新細明體"/>
        <family val="1"/>
        <charset val="136"/>
      </rPr>
      <t>人</t>
    </r>
    <phoneticPr fontId="7" type="noConversion"/>
  </si>
  <si>
    <r>
      <rPr>
        <sz val="12"/>
        <rFont val="新細明體"/>
        <family val="1"/>
        <charset val="136"/>
      </rPr>
      <t>％</t>
    </r>
    <phoneticPr fontId="7" type="noConversion"/>
  </si>
  <si>
    <r>
      <rPr>
        <sz val="12"/>
        <rFont val="新細明體"/>
        <family val="1"/>
        <charset val="136"/>
      </rPr>
      <t>％</t>
    </r>
    <phoneticPr fontId="7" type="noConversion"/>
  </si>
  <si>
    <r>
      <rPr>
        <sz val="12"/>
        <rFont val="新細明體"/>
        <family val="1"/>
        <charset val="136"/>
      </rPr>
      <t>人</t>
    </r>
    <phoneticPr fontId="7" type="noConversion"/>
  </si>
  <si>
    <r>
      <rPr>
        <sz val="12"/>
        <rFont val="新細明體"/>
        <family val="1"/>
        <charset val="136"/>
      </rPr>
      <t>％</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</si>
  <si>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</si>
  <si>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</si>
  <si>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t>總計</t>
    <phoneticPr fontId="18" type="noConversion"/>
  </si>
  <si>
    <t>竊盜罪</t>
    <phoneticPr fontId="16" type="noConversion"/>
  </si>
  <si>
    <t>詐欺罪</t>
    <phoneticPr fontId="16" type="noConversion"/>
  </si>
  <si>
    <t>賭博罪</t>
    <phoneticPr fontId="16" type="noConversion"/>
  </si>
  <si>
    <t>侵占罪</t>
    <phoneticPr fontId="16" type="noConversion"/>
  </si>
  <si>
    <t>著作權法、商標法、專利法</t>
    <phoneticPr fontId="16" type="noConversion"/>
  </si>
  <si>
    <t>搶奪強盜及海盜罪</t>
    <phoneticPr fontId="16" type="noConversion"/>
  </si>
  <si>
    <t>兒童及少年性剝削防制條例</t>
    <phoneticPr fontId="16" type="noConversion"/>
  </si>
  <si>
    <t>贓物罪</t>
    <phoneticPr fontId="16" type="noConversion"/>
  </si>
  <si>
    <t>重傷罪</t>
    <phoneticPr fontId="16" type="noConversion"/>
  </si>
  <si>
    <t>重傷罪</t>
    <phoneticPr fontId="16" type="noConversion"/>
  </si>
  <si>
    <t>瀆職罪</t>
    <phoneticPr fontId="16" type="noConversion"/>
  </si>
  <si>
    <t>其他</t>
    <phoneticPr fontId="18" type="noConversion"/>
  </si>
  <si>
    <r>
      <rPr>
        <sz val="15"/>
        <rFont val="新細明體"/>
        <family val="1"/>
        <charset val="136"/>
      </rPr>
      <t>表</t>
    </r>
    <r>
      <rPr>
        <sz val="15"/>
        <rFont val="Times New Roman"/>
        <family val="1"/>
      </rPr>
      <t xml:space="preserve">2-2-3   </t>
    </r>
    <r>
      <rPr>
        <sz val="15"/>
        <rFont val="新細明體"/>
        <family val="1"/>
        <charset val="136"/>
      </rPr>
      <t>近</t>
    </r>
    <r>
      <rPr>
        <sz val="15"/>
        <rFont val="Times New Roman"/>
        <family val="1"/>
      </rPr>
      <t>10</t>
    </r>
    <r>
      <rPr>
        <sz val="15"/>
        <rFont val="新細明體"/>
        <family val="1"/>
        <charset val="136"/>
      </rPr>
      <t>年地方檢察署執行裁判確定有罪主要罪名（續）</t>
    </r>
    <phoneticPr fontId="7" type="noConversion"/>
  </si>
  <si>
    <t>男性</t>
    <phoneticPr fontId="16" type="noConversion"/>
  </si>
  <si>
    <r>
      <rPr>
        <sz val="12"/>
        <rFont val="新細明體"/>
        <family val="1"/>
        <charset val="136"/>
      </rPr>
      <t>人</t>
    </r>
    <phoneticPr fontId="7" type="noConversion"/>
  </si>
  <si>
    <r>
      <rPr>
        <sz val="12"/>
        <rFont val="新細明體"/>
        <family val="1"/>
        <charset val="136"/>
      </rPr>
      <t>％</t>
    </r>
    <phoneticPr fontId="7" type="noConversion"/>
  </si>
  <si>
    <r>
      <rPr>
        <sz val="12"/>
        <rFont val="新細明體"/>
        <family val="1"/>
        <charset val="136"/>
      </rPr>
      <t>人</t>
    </r>
    <phoneticPr fontId="7" type="noConversion"/>
  </si>
  <si>
    <r>
      <rPr>
        <sz val="12"/>
        <rFont val="新細明體"/>
        <family val="1"/>
        <charset val="136"/>
      </rPr>
      <t>％</t>
    </r>
    <phoneticPr fontId="7" type="noConversion"/>
  </si>
  <si>
    <r>
      <rPr>
        <sz val="12"/>
        <rFont val="新細明體"/>
        <family val="1"/>
        <charset val="136"/>
      </rPr>
      <t>人</t>
    </r>
    <phoneticPr fontId="7" type="noConversion"/>
  </si>
  <si>
    <r>
      <rPr>
        <sz val="12"/>
        <rFont val="新細明體"/>
        <family val="1"/>
        <charset val="136"/>
      </rPr>
      <t>人</t>
    </r>
    <phoneticPr fontId="7" type="noConversion"/>
  </si>
  <si>
    <r>
      <rPr>
        <sz val="12"/>
        <rFont val="新細明體"/>
        <family val="1"/>
        <charset val="136"/>
      </rPr>
      <t>％</t>
    </r>
    <phoneticPr fontId="7" type="noConversion"/>
  </si>
  <si>
    <r>
      <rPr>
        <sz val="12"/>
        <rFont val="新細明體"/>
        <family val="1"/>
        <charset val="136"/>
      </rPr>
      <t>％</t>
    </r>
    <phoneticPr fontId="7" type="noConversion"/>
  </si>
  <si>
    <t>總計</t>
    <phoneticPr fontId="18" type="noConversion"/>
  </si>
  <si>
    <t>詐欺罪</t>
    <phoneticPr fontId="16" type="noConversion"/>
  </si>
  <si>
    <t>強制性交罪</t>
    <phoneticPr fontId="16" type="noConversion"/>
  </si>
  <si>
    <t>搶奪強盜及海盜罪</t>
    <phoneticPr fontId="16" type="noConversion"/>
  </si>
  <si>
    <t>兒童及少年性剝削防制條例</t>
    <phoneticPr fontId="16" type="noConversion"/>
  </si>
  <si>
    <t>贓物罪</t>
    <phoneticPr fontId="16" type="noConversion"/>
  </si>
  <si>
    <t>瀆職罪</t>
    <phoneticPr fontId="16" type="noConversion"/>
  </si>
  <si>
    <r>
      <rPr>
        <sz val="10"/>
        <rFont val="新細明體"/>
        <family val="1"/>
        <charset val="136"/>
      </rPr>
      <t>資料來源：法務部統計處。</t>
    </r>
    <phoneticPr fontId="7" type="noConversion"/>
  </si>
  <si>
    <t>女性</t>
    <phoneticPr fontId="16" type="noConversion"/>
  </si>
  <si>
    <r>
      <t>100</t>
    </r>
    <r>
      <rPr>
        <sz val="12"/>
        <rFont val="新細明體"/>
        <family val="1"/>
        <charset val="136"/>
      </rPr>
      <t>年</t>
    </r>
    <phoneticPr fontId="7" type="noConversion"/>
  </si>
  <si>
    <r>
      <rPr>
        <sz val="12"/>
        <rFont val="新細明體"/>
        <family val="1"/>
        <charset val="136"/>
      </rPr>
      <t>％</t>
    </r>
    <phoneticPr fontId="7" type="noConversion"/>
  </si>
  <si>
    <t>總計</t>
    <phoneticPr fontId="18" type="noConversion"/>
  </si>
  <si>
    <t>賭博罪</t>
    <phoneticPr fontId="16" type="noConversion"/>
  </si>
  <si>
    <t>侵占罪</t>
    <phoneticPr fontId="16" type="noConversion"/>
  </si>
  <si>
    <t>兒童及少年性剝削防制條例</t>
    <phoneticPr fontId="16" type="noConversion"/>
  </si>
  <si>
    <t>強制性交罪</t>
    <phoneticPr fontId="16" type="noConversion"/>
  </si>
  <si>
    <t>其他</t>
    <phoneticPr fontId="18" type="noConversion"/>
  </si>
  <si>
    <t>單位：人</t>
    <phoneticPr fontId="16" type="noConversion"/>
  </si>
  <si>
    <r>
      <t>105</t>
    </r>
    <r>
      <rPr>
        <sz val="12"/>
        <rFont val="新細明體"/>
        <family val="1"/>
        <charset val="136"/>
      </rPr>
      <t>年</t>
    </r>
    <phoneticPr fontId="7" type="noConversion"/>
  </si>
  <si>
    <r>
      <rPr>
        <sz val="12"/>
        <rFont val="新細明體"/>
        <family val="1"/>
        <charset val="136"/>
      </rPr>
      <t>計</t>
    </r>
    <phoneticPr fontId="60" type="noConversion"/>
  </si>
  <si>
    <r>
      <rPr>
        <sz val="12"/>
        <rFont val="新細明體"/>
        <family val="1"/>
        <charset val="136"/>
      </rPr>
      <t>男</t>
    </r>
    <phoneticPr fontId="60" type="noConversion"/>
  </si>
  <si>
    <r>
      <rPr>
        <sz val="12"/>
        <rFont val="新細明體"/>
        <family val="1"/>
        <charset val="136"/>
      </rPr>
      <t>女</t>
    </r>
    <phoneticPr fontId="60" type="noConversion"/>
  </si>
  <si>
    <r>
      <rPr>
        <sz val="12"/>
        <rFont val="新細明體"/>
        <family val="1"/>
        <charset val="136"/>
      </rPr>
      <t>女</t>
    </r>
    <phoneticPr fontId="60" type="noConversion"/>
  </si>
  <si>
    <r>
      <rPr>
        <sz val="12"/>
        <rFont val="新細明體"/>
        <family val="1"/>
        <charset val="136"/>
      </rPr>
      <t>計</t>
    </r>
    <phoneticPr fontId="60" type="noConversion"/>
  </si>
  <si>
    <r>
      <rPr>
        <sz val="12"/>
        <rFont val="新細明體"/>
        <family val="1"/>
        <charset val="136"/>
      </rPr>
      <t>男</t>
    </r>
    <phoneticPr fontId="60" type="noConversion"/>
  </si>
  <si>
    <r>
      <rPr>
        <sz val="12"/>
        <rFont val="新細明體"/>
        <family val="1"/>
        <charset val="136"/>
      </rPr>
      <t>女</t>
    </r>
    <phoneticPr fontId="60" type="noConversion"/>
  </si>
  <si>
    <r>
      <rPr>
        <sz val="12"/>
        <rFont val="新細明體"/>
        <family val="1"/>
        <charset val="136"/>
      </rPr>
      <t>男</t>
    </r>
    <phoneticPr fontId="60" type="noConversion"/>
  </si>
  <si>
    <t>總計</t>
    <phoneticPr fontId="18" type="noConversion"/>
  </si>
  <si>
    <t>毒品危害防制條例</t>
    <phoneticPr fontId="7" type="noConversion"/>
  </si>
  <si>
    <t>施用</t>
    <phoneticPr fontId="7" type="noConversion"/>
  </si>
  <si>
    <t>暴力犯罪</t>
    <phoneticPr fontId="18" type="noConversion"/>
  </si>
  <si>
    <t>總計</t>
    <phoneticPr fontId="7" type="noConversion"/>
  </si>
  <si>
    <t>重傷罪</t>
    <phoneticPr fontId="7" type="noConversion"/>
  </si>
  <si>
    <t>強盜及海盜罪</t>
    <phoneticPr fontId="7" type="noConversion"/>
  </si>
  <si>
    <t>恐嚇取財得利罪</t>
    <phoneticPr fontId="7" type="noConversion"/>
  </si>
  <si>
    <t>槍砲彈藥刀械管制條例</t>
    <phoneticPr fontId="7" type="noConversion"/>
  </si>
  <si>
    <t>其他妨害性自主罪</t>
    <phoneticPr fontId="7" type="noConversion"/>
  </si>
  <si>
    <t>兒童及少年性剝削防制條例</t>
  </si>
  <si>
    <t>妨害風化罪</t>
  </si>
  <si>
    <t>賭博罪</t>
  </si>
  <si>
    <t>違反商標法</t>
    <phoneticPr fontId="7" type="noConversion"/>
  </si>
  <si>
    <t>違反著作權法</t>
    <phoneticPr fontId="7" type="noConversion"/>
  </si>
  <si>
    <t>其他</t>
    <phoneticPr fontId="7" type="noConversion"/>
  </si>
  <si>
    <t>資料來源：法務部統計處。</t>
    <phoneticPr fontId="16" type="noConversion"/>
  </si>
  <si>
    <t>傷害罪</t>
    <phoneticPr fontId="7" type="noConversion"/>
  </si>
  <si>
    <t>過失致死</t>
    <phoneticPr fontId="7" type="noConversion"/>
  </si>
  <si>
    <t>14以上18歲未滿</t>
  </si>
  <si>
    <t>18以上24歲未滿</t>
  </si>
  <si>
    <t>24以上30歲未滿</t>
  </si>
  <si>
    <t>30以上40歲未滿</t>
  </si>
  <si>
    <t>40以上50歲未滿</t>
  </si>
  <si>
    <t>50以上60歲未滿</t>
  </si>
  <si>
    <t>60以上70歲未滿</t>
  </si>
  <si>
    <t>70以上80歲未滿</t>
  </si>
  <si>
    <t>說　　明：1. 收容在監獄之受保安處分人含監護、禁戒及強制治療受處分人。
　　　　　2. 依「法務部指定各監獄收容受刑人類別、容額、指揮執行基準表」，核定容額計算標準為0.7坪/人。</t>
    <phoneticPr fontId="7" type="noConversion"/>
  </si>
  <si>
    <t>資料來源：法務部統計處。
說　　明：1. 本表終結案件件數其他項含：死亡、接續指揮執行、其他。
　　　　　2. 自109年1月起，履行未完成項下之「聲請完納罰金」移至履行完成項下。</t>
    <phoneticPr fontId="16" type="noConversion"/>
  </si>
  <si>
    <r>
      <t>100</t>
    </r>
    <r>
      <rPr>
        <sz val="12"/>
        <rFont val="細明體"/>
        <family val="3"/>
        <charset val="136"/>
      </rPr>
      <t>年</t>
    </r>
    <phoneticPr fontId="6" type="noConversion"/>
  </si>
  <si>
    <t>總計</t>
    <phoneticPr fontId="30" type="noConversion"/>
  </si>
  <si>
    <t>未滿3年</t>
    <phoneticPr fontId="7" type="noConversion"/>
  </si>
  <si>
    <t>3年以上未滿5年</t>
    <phoneticPr fontId="6" type="noConversion"/>
  </si>
  <si>
    <t>5年以上未滿10年</t>
    <phoneticPr fontId="6" type="noConversion"/>
  </si>
  <si>
    <t>10年以上未滿15年</t>
    <phoneticPr fontId="6" type="noConversion"/>
  </si>
  <si>
    <t>15年以上</t>
    <phoneticPr fontId="7" type="noConversion"/>
  </si>
  <si>
    <t>未滿3年</t>
    <phoneticPr fontId="7" type="noConversion"/>
  </si>
  <si>
    <t>3年以上未滿5年</t>
    <phoneticPr fontId="6" type="noConversion"/>
  </si>
  <si>
    <t>5年以上未滿10年</t>
    <phoneticPr fontId="6" type="noConversion"/>
  </si>
  <si>
    <t>10年以上未滿15年</t>
    <phoneticPr fontId="6" type="noConversion"/>
  </si>
  <si>
    <t>15年以上</t>
    <phoneticPr fontId="7" type="noConversion"/>
  </si>
  <si>
    <r>
      <rPr>
        <sz val="15"/>
        <color theme="1"/>
        <rFont val="新細明體"/>
        <family val="1"/>
        <charset val="136"/>
      </rPr>
      <t>表</t>
    </r>
    <r>
      <rPr>
        <sz val="15"/>
        <color theme="1"/>
        <rFont val="Times New Roman"/>
        <family val="1"/>
      </rPr>
      <t>2-6-1</t>
    </r>
    <r>
      <rPr>
        <sz val="15"/>
        <color theme="1"/>
        <rFont val="新細明體"/>
        <family val="1"/>
        <charset val="136"/>
      </rPr>
      <t>　近</t>
    </r>
    <r>
      <rPr>
        <sz val="15"/>
        <color theme="1"/>
        <rFont val="Times New Roman"/>
        <family val="1"/>
      </rPr>
      <t>10</t>
    </r>
    <r>
      <rPr>
        <sz val="15"/>
        <color theme="1"/>
        <rFont val="新細明體"/>
        <family val="1"/>
        <charset val="136"/>
      </rPr>
      <t>年出監高齡受刑人服刑期間</t>
    </r>
    <phoneticPr fontId="30" type="noConversion"/>
  </si>
  <si>
    <r>
      <t>未滿</t>
    </r>
    <r>
      <rPr>
        <sz val="12"/>
        <rFont val="Times New Roman"/>
        <family val="1"/>
      </rPr>
      <t>60</t>
    </r>
    <r>
      <rPr>
        <sz val="12"/>
        <rFont val="新細明體"/>
        <family val="1"/>
        <charset val="136"/>
      </rPr>
      <t>歲</t>
    </r>
    <phoneticPr fontId="30" type="noConversion"/>
  </si>
  <si>
    <r>
      <t>60</t>
    </r>
    <r>
      <rPr>
        <sz val="12"/>
        <rFont val="細明體"/>
        <family val="3"/>
        <charset val="136"/>
      </rPr>
      <t>歲以上</t>
    </r>
    <phoneticPr fontId="30" type="noConversion"/>
  </si>
  <si>
    <r>
      <rPr>
        <sz val="15"/>
        <rFont val="新細明體"/>
        <family val="1"/>
        <charset val="136"/>
      </rPr>
      <t>表</t>
    </r>
    <r>
      <rPr>
        <sz val="15"/>
        <rFont val="Times New Roman"/>
        <family val="1"/>
      </rPr>
      <t xml:space="preserve">2-1-2   </t>
    </r>
    <r>
      <rPr>
        <sz val="15"/>
        <rFont val="新細明體"/>
        <family val="1"/>
        <charset val="136"/>
      </rPr>
      <t>近</t>
    </r>
    <r>
      <rPr>
        <sz val="15"/>
        <rFont val="Times New Roman"/>
        <family val="1"/>
      </rPr>
      <t>10</t>
    </r>
    <r>
      <rPr>
        <sz val="15"/>
        <rFont val="新細明體"/>
        <family val="1"/>
        <charset val="136"/>
      </rPr>
      <t>年地方檢察署新收自動檢舉案件數</t>
    </r>
    <phoneticPr fontId="7" type="noConversion"/>
  </si>
  <si>
    <r>
      <rPr>
        <sz val="15"/>
        <rFont val="新細明體"/>
        <family val="1"/>
        <charset val="136"/>
      </rPr>
      <t>表</t>
    </r>
    <r>
      <rPr>
        <sz val="15"/>
        <rFont val="Times New Roman"/>
        <family val="1"/>
      </rPr>
      <t>2-1-3</t>
    </r>
    <r>
      <rPr>
        <sz val="15"/>
        <rFont val="新細明體"/>
        <family val="1"/>
        <charset val="136"/>
      </rPr>
      <t>　近</t>
    </r>
    <r>
      <rPr>
        <sz val="15"/>
        <rFont val="Times New Roman"/>
        <family val="1"/>
      </rPr>
      <t>5</t>
    </r>
    <r>
      <rPr>
        <sz val="15"/>
        <rFont val="新細明體"/>
        <family val="1"/>
        <charset val="136"/>
      </rPr>
      <t>年地方檢察署新收自動檢舉案件主要罪名</t>
    </r>
    <phoneticPr fontId="7" type="noConversion"/>
  </si>
  <si>
    <r>
      <rPr>
        <sz val="15"/>
        <rFont val="新細明體"/>
        <family val="1"/>
        <charset val="136"/>
      </rPr>
      <t>表</t>
    </r>
    <r>
      <rPr>
        <sz val="15"/>
        <rFont val="Times New Roman"/>
        <family val="1"/>
      </rPr>
      <t>2-1-4</t>
    </r>
    <r>
      <rPr>
        <sz val="15"/>
        <rFont val="新細明體"/>
        <family val="1"/>
        <charset val="136"/>
      </rPr>
      <t>　近</t>
    </r>
    <r>
      <rPr>
        <sz val="15"/>
        <rFont val="Times New Roman"/>
        <family val="1"/>
      </rPr>
      <t>6</t>
    </r>
    <r>
      <rPr>
        <sz val="15"/>
        <rFont val="新細明體"/>
        <family val="1"/>
        <charset val="136"/>
      </rPr>
      <t>年地方檢察署新收刑事偵查案件數比較</t>
    </r>
    <phoneticPr fontId="7" type="noConversion"/>
  </si>
  <si>
    <r>
      <rPr>
        <sz val="15"/>
        <rFont val="新細明體"/>
        <family val="1"/>
        <charset val="136"/>
      </rPr>
      <t>表</t>
    </r>
    <r>
      <rPr>
        <sz val="15"/>
        <rFont val="Times New Roman"/>
        <family val="1"/>
      </rPr>
      <t xml:space="preserve">2-1-5   </t>
    </r>
    <r>
      <rPr>
        <sz val="15"/>
        <rFont val="新細明體"/>
        <family val="1"/>
        <charset val="136"/>
      </rPr>
      <t>近</t>
    </r>
    <r>
      <rPr>
        <sz val="15"/>
        <rFont val="Times New Roman"/>
        <family val="1"/>
      </rPr>
      <t>5</t>
    </r>
    <r>
      <rPr>
        <sz val="15"/>
        <rFont val="新細明體"/>
        <family val="1"/>
        <charset val="136"/>
      </rPr>
      <t>年地方檢察署新收偵查普通刑法案件主要罪名</t>
    </r>
    <phoneticPr fontId="7" type="noConversion"/>
  </si>
  <si>
    <r>
      <rPr>
        <sz val="15"/>
        <rFont val="新細明體"/>
        <family val="1"/>
        <charset val="136"/>
      </rPr>
      <t>表</t>
    </r>
    <r>
      <rPr>
        <sz val="15"/>
        <rFont val="Times New Roman"/>
        <family val="1"/>
      </rPr>
      <t xml:space="preserve">2-1-6   </t>
    </r>
    <r>
      <rPr>
        <sz val="15"/>
        <rFont val="新細明體"/>
        <family val="1"/>
        <charset val="136"/>
      </rPr>
      <t>近</t>
    </r>
    <r>
      <rPr>
        <sz val="15"/>
        <rFont val="Times New Roman"/>
        <family val="1"/>
      </rPr>
      <t>5</t>
    </r>
    <r>
      <rPr>
        <sz val="15"/>
        <rFont val="新細明體"/>
        <family val="1"/>
        <charset val="136"/>
      </rPr>
      <t>年地方檢察署新收偵查特別刑法案件主要罪名</t>
    </r>
    <phoneticPr fontId="18" type="noConversion"/>
  </si>
  <si>
    <r>
      <rPr>
        <sz val="15"/>
        <rFont val="新細明體"/>
        <family val="1"/>
        <charset val="136"/>
      </rPr>
      <t>表</t>
    </r>
    <r>
      <rPr>
        <sz val="15"/>
        <rFont val="Times New Roman"/>
        <family val="1"/>
      </rPr>
      <t xml:space="preserve">2-1-10   </t>
    </r>
    <r>
      <rPr>
        <sz val="15"/>
        <rFont val="新細明體"/>
        <family val="1"/>
        <charset val="136"/>
      </rPr>
      <t>近</t>
    </r>
    <r>
      <rPr>
        <sz val="15"/>
        <rFont val="Times New Roman"/>
        <family val="1"/>
      </rPr>
      <t>5</t>
    </r>
    <r>
      <rPr>
        <sz val="15"/>
        <rFont val="新細明體"/>
        <family val="1"/>
        <charset val="136"/>
      </rPr>
      <t>年地方檢察署偵結起訴特別刑法犯罪人數主要罪名</t>
    </r>
    <phoneticPr fontId="7" type="noConversion"/>
  </si>
  <si>
    <r>
      <rPr>
        <sz val="15"/>
        <rFont val="新細明體"/>
        <family val="1"/>
        <charset val="136"/>
      </rPr>
      <t>表</t>
    </r>
    <r>
      <rPr>
        <sz val="15"/>
        <rFont val="Times New Roman"/>
        <family val="1"/>
      </rPr>
      <t xml:space="preserve">2-1-11  </t>
    </r>
    <r>
      <rPr>
        <sz val="15"/>
        <rFont val="新細明體"/>
        <family val="1"/>
        <charset val="136"/>
      </rPr>
      <t>近</t>
    </r>
    <r>
      <rPr>
        <sz val="15"/>
        <rFont val="Times New Roman"/>
        <family val="1"/>
      </rPr>
      <t>10</t>
    </r>
    <r>
      <rPr>
        <sz val="15"/>
        <rFont val="新細明體"/>
        <family val="1"/>
        <charset val="136"/>
      </rPr>
      <t>年地方檢察署刑事案件偵查終結不起訴處分比率</t>
    </r>
    <phoneticPr fontId="7" type="noConversion"/>
  </si>
  <si>
    <r>
      <rPr>
        <sz val="15"/>
        <rFont val="新細明體"/>
        <family val="1"/>
        <charset val="136"/>
      </rPr>
      <t>表</t>
    </r>
    <r>
      <rPr>
        <sz val="15"/>
        <rFont val="Times New Roman"/>
        <family val="1"/>
      </rPr>
      <t xml:space="preserve">2-1-12   </t>
    </r>
    <r>
      <rPr>
        <sz val="15"/>
        <rFont val="新細明體"/>
        <family val="1"/>
        <charset val="136"/>
      </rPr>
      <t>近</t>
    </r>
    <r>
      <rPr>
        <sz val="15"/>
        <rFont val="Times New Roman"/>
        <family val="1"/>
      </rPr>
      <t>5</t>
    </r>
    <r>
      <rPr>
        <sz val="15"/>
        <rFont val="新細明體"/>
        <family val="1"/>
        <charset val="136"/>
      </rPr>
      <t>年地方檢察署偵結不起訴處分普通刑法犯罪人數主要罪名</t>
    </r>
    <phoneticPr fontId="7" type="noConversion"/>
  </si>
  <si>
    <r>
      <rPr>
        <sz val="15"/>
        <rFont val="新細明體"/>
        <family val="1"/>
        <charset val="136"/>
      </rPr>
      <t>表</t>
    </r>
    <r>
      <rPr>
        <sz val="15"/>
        <rFont val="Times New Roman"/>
        <family val="1"/>
      </rPr>
      <t xml:space="preserve">2-1-14   </t>
    </r>
    <r>
      <rPr>
        <sz val="15"/>
        <rFont val="新細明體"/>
        <family val="1"/>
        <charset val="136"/>
      </rPr>
      <t>近</t>
    </r>
    <r>
      <rPr>
        <sz val="15"/>
        <rFont val="Times New Roman"/>
        <family val="1"/>
      </rPr>
      <t>10</t>
    </r>
    <r>
      <rPr>
        <sz val="15"/>
        <rFont val="新細明體"/>
        <family val="1"/>
        <charset val="136"/>
      </rPr>
      <t>年地方檢察署偵查終結依職權不起訴處分比率</t>
    </r>
    <phoneticPr fontId="7" type="noConversion"/>
  </si>
  <si>
    <r>
      <rPr>
        <sz val="15"/>
        <rFont val="新細明體"/>
        <family val="1"/>
        <charset val="136"/>
      </rPr>
      <t>表</t>
    </r>
    <r>
      <rPr>
        <sz val="15"/>
        <rFont val="Times New Roman"/>
        <family val="1"/>
      </rPr>
      <t>2-1-15   109</t>
    </r>
    <r>
      <rPr>
        <sz val="15"/>
        <rFont val="新細明體"/>
        <family val="1"/>
        <charset val="136"/>
      </rPr>
      <t>年地方檢察署刑事案件偵查終結主要罪名</t>
    </r>
    <phoneticPr fontId="7" type="noConversion"/>
  </si>
  <si>
    <r>
      <rPr>
        <sz val="15"/>
        <rFont val="新細明體"/>
        <family val="1"/>
        <charset val="136"/>
      </rPr>
      <t>表</t>
    </r>
    <r>
      <rPr>
        <sz val="15"/>
        <rFont val="Times New Roman"/>
        <family val="1"/>
      </rPr>
      <t xml:space="preserve">2-1-16    </t>
    </r>
    <r>
      <rPr>
        <sz val="15"/>
        <rFont val="新細明體"/>
        <family val="1"/>
        <charset val="136"/>
      </rPr>
      <t>近</t>
    </r>
    <r>
      <rPr>
        <sz val="15"/>
        <rFont val="Times New Roman"/>
        <family val="1"/>
      </rPr>
      <t>10</t>
    </r>
    <r>
      <rPr>
        <sz val="15"/>
        <rFont val="新細明體"/>
        <family val="1"/>
        <charset val="136"/>
      </rPr>
      <t>年地方檢察署檢察官命被告於緩起訴期間應遵守或履行多款事項</t>
    </r>
    <phoneticPr fontId="7" type="noConversion"/>
  </si>
  <si>
    <r>
      <rPr>
        <sz val="15"/>
        <rFont val="新細明體"/>
        <family val="1"/>
        <charset val="136"/>
      </rPr>
      <t>表</t>
    </r>
    <r>
      <rPr>
        <sz val="15"/>
        <rFont val="Times New Roman"/>
        <family val="1"/>
      </rPr>
      <t xml:space="preserve">2-1-18    </t>
    </r>
    <r>
      <rPr>
        <sz val="15"/>
        <rFont val="新細明體"/>
        <family val="1"/>
        <charset val="136"/>
      </rPr>
      <t>近</t>
    </r>
    <r>
      <rPr>
        <sz val="15"/>
        <rFont val="Times New Roman"/>
        <family val="1"/>
      </rPr>
      <t>10</t>
    </r>
    <r>
      <rPr>
        <sz val="15"/>
        <rFont val="新細明體"/>
        <family val="1"/>
        <charset val="136"/>
      </rPr>
      <t>年地方檢察署偵查案件得再議件數及聲請再議件數</t>
    </r>
    <phoneticPr fontId="7" type="noConversion"/>
  </si>
  <si>
    <r>
      <t xml:space="preserve">     </t>
    </r>
    <r>
      <rPr>
        <sz val="15"/>
        <rFont val="新細明體"/>
        <family val="1"/>
        <charset val="136"/>
      </rPr>
      <t>表</t>
    </r>
    <r>
      <rPr>
        <sz val="15"/>
        <rFont val="Times New Roman"/>
        <family val="1"/>
      </rPr>
      <t xml:space="preserve">2-1-20    </t>
    </r>
    <r>
      <rPr>
        <sz val="15"/>
        <rFont val="新細明體"/>
        <family val="1"/>
        <charset val="136"/>
      </rPr>
      <t>近</t>
    </r>
    <r>
      <rPr>
        <sz val="15"/>
        <rFont val="Times New Roman"/>
        <family val="1"/>
      </rPr>
      <t>10</t>
    </r>
    <r>
      <rPr>
        <sz val="15"/>
        <rFont val="新細明體"/>
        <family val="1"/>
        <charset val="136"/>
      </rPr>
      <t>年最高檢察署辦理非常上訴案件收結情形</t>
    </r>
    <r>
      <rPr>
        <sz val="15"/>
        <rFont val="Times New Roman"/>
        <family val="1"/>
      </rPr>
      <t xml:space="preserve"> </t>
    </r>
    <phoneticPr fontId="7" type="noConversion"/>
  </si>
  <si>
    <r>
      <rPr>
        <sz val="15"/>
        <rFont val="新細明體"/>
        <family val="1"/>
        <charset val="136"/>
      </rPr>
      <t>表</t>
    </r>
    <r>
      <rPr>
        <sz val="15"/>
        <rFont val="Times New Roman"/>
        <family val="1"/>
      </rPr>
      <t xml:space="preserve">2-1-21    </t>
    </r>
    <r>
      <rPr>
        <sz val="15"/>
        <rFont val="新細明體"/>
        <family val="1"/>
        <charset val="136"/>
      </rPr>
      <t>近</t>
    </r>
    <r>
      <rPr>
        <sz val="15"/>
        <rFont val="Times New Roman"/>
        <family val="1"/>
      </rPr>
      <t>10</t>
    </r>
    <r>
      <rPr>
        <sz val="15"/>
        <rFont val="新細明體"/>
        <family val="1"/>
        <charset val="136"/>
      </rPr>
      <t>年最高檢察署非常上訴案件主要終結罪名</t>
    </r>
    <phoneticPr fontId="7" type="noConversion"/>
  </si>
  <si>
    <r>
      <rPr>
        <sz val="15"/>
        <rFont val="新細明體"/>
        <family val="1"/>
        <charset val="136"/>
      </rPr>
      <t>表</t>
    </r>
    <r>
      <rPr>
        <sz val="15"/>
        <rFont val="Times New Roman"/>
        <family val="1"/>
      </rPr>
      <t xml:space="preserve">2-1-22   </t>
    </r>
    <r>
      <rPr>
        <sz val="15"/>
        <rFont val="新細明體"/>
        <family val="1"/>
        <charset val="136"/>
      </rPr>
      <t>近</t>
    </r>
    <r>
      <rPr>
        <sz val="15"/>
        <rFont val="Times New Roman"/>
        <family val="1"/>
      </rPr>
      <t>3</t>
    </r>
    <r>
      <rPr>
        <sz val="15"/>
        <rFont val="新細明體"/>
        <family val="1"/>
        <charset val="136"/>
      </rPr>
      <t>年地方檢察署偵查終結重大刑事案件經過時間</t>
    </r>
    <phoneticPr fontId="7" type="noConversion"/>
  </si>
  <si>
    <r>
      <rPr>
        <sz val="15"/>
        <rFont val="新細明體"/>
        <family val="1"/>
        <charset val="136"/>
      </rPr>
      <t>表</t>
    </r>
    <r>
      <rPr>
        <sz val="15"/>
        <rFont val="Times New Roman"/>
        <family val="1"/>
      </rPr>
      <t>2-1-23</t>
    </r>
    <r>
      <rPr>
        <sz val="15"/>
        <rFont val="新細明體"/>
        <family val="1"/>
        <charset val="136"/>
      </rPr>
      <t>　近</t>
    </r>
    <r>
      <rPr>
        <sz val="15"/>
        <rFont val="Times New Roman"/>
        <family val="1"/>
      </rPr>
      <t>3</t>
    </r>
    <r>
      <rPr>
        <sz val="15"/>
        <rFont val="新細明體"/>
        <family val="1"/>
        <charset val="136"/>
      </rPr>
      <t>年地方檢察署執行重大刑事案件裁判確定科刑罪名</t>
    </r>
    <phoneticPr fontId="7" type="noConversion"/>
  </si>
  <si>
    <r>
      <rPr>
        <sz val="15"/>
        <rFont val="新細明體"/>
        <family val="1"/>
        <charset val="136"/>
      </rPr>
      <t>表</t>
    </r>
    <r>
      <rPr>
        <sz val="15"/>
        <rFont val="Times New Roman"/>
        <family val="1"/>
      </rPr>
      <t xml:space="preserve">2-1-24 </t>
    </r>
    <r>
      <rPr>
        <sz val="15"/>
        <rFont val="新細明體"/>
        <family val="1"/>
        <charset val="136"/>
      </rPr>
      <t>　近</t>
    </r>
    <r>
      <rPr>
        <sz val="15"/>
        <rFont val="Times New Roman"/>
        <family val="1"/>
      </rPr>
      <t>5</t>
    </r>
    <r>
      <rPr>
        <sz val="15"/>
        <rFont val="新細明體"/>
        <family val="1"/>
        <charset val="136"/>
      </rPr>
      <t>年地方檢察署辦理偵查案件之平均天數、羈押率與定罪率</t>
    </r>
    <phoneticPr fontId="7" type="noConversion"/>
  </si>
  <si>
    <r>
      <rPr>
        <sz val="15"/>
        <rFont val="新細明體"/>
        <family val="1"/>
        <charset val="136"/>
      </rPr>
      <t>表</t>
    </r>
    <r>
      <rPr>
        <sz val="15"/>
        <rFont val="Times New Roman"/>
        <family val="1"/>
      </rPr>
      <t xml:space="preserve">2-2-1   </t>
    </r>
    <r>
      <rPr>
        <sz val="15"/>
        <rFont val="新細明體"/>
        <family val="1"/>
        <charset val="136"/>
      </rPr>
      <t>近</t>
    </r>
    <r>
      <rPr>
        <sz val="15"/>
        <rFont val="Times New Roman"/>
        <family val="1"/>
      </rPr>
      <t>10</t>
    </r>
    <r>
      <rPr>
        <sz val="15"/>
        <rFont val="新細明體"/>
        <family val="1"/>
        <charset val="136"/>
      </rPr>
      <t>年地方檢察署偵查案件起訴後裁判確定結果</t>
    </r>
    <phoneticPr fontId="7" type="noConversion"/>
  </si>
  <si>
    <r>
      <rPr>
        <sz val="15"/>
        <rFont val="新細明體"/>
        <family val="1"/>
        <charset val="136"/>
      </rPr>
      <t>表</t>
    </r>
    <r>
      <rPr>
        <sz val="15"/>
        <rFont val="Times New Roman"/>
        <family val="1"/>
      </rPr>
      <t xml:space="preserve">2-2-4   </t>
    </r>
    <r>
      <rPr>
        <sz val="15"/>
        <rFont val="新細明體"/>
        <family val="1"/>
        <charset val="136"/>
      </rPr>
      <t>近</t>
    </r>
    <r>
      <rPr>
        <sz val="15"/>
        <rFont val="Times New Roman"/>
        <family val="1"/>
      </rPr>
      <t>10</t>
    </r>
    <r>
      <rPr>
        <sz val="15"/>
        <rFont val="新細明體"/>
        <family val="1"/>
        <charset val="136"/>
      </rPr>
      <t>年地方檢察署執行裁判確定有罪者之性別與年齡</t>
    </r>
    <phoneticPr fontId="7" type="noConversion"/>
  </si>
  <si>
    <r>
      <rPr>
        <sz val="15"/>
        <rFont val="新細明體"/>
        <family val="1"/>
        <charset val="136"/>
      </rPr>
      <t>表</t>
    </r>
    <r>
      <rPr>
        <sz val="15"/>
        <rFont val="Times New Roman"/>
        <family val="1"/>
      </rPr>
      <t xml:space="preserve">2-2-5    </t>
    </r>
    <r>
      <rPr>
        <sz val="15"/>
        <rFont val="新細明體"/>
        <family val="1"/>
        <charset val="136"/>
      </rPr>
      <t>近</t>
    </r>
    <r>
      <rPr>
        <sz val="15"/>
        <rFont val="Times New Roman"/>
        <family val="1"/>
      </rPr>
      <t>10</t>
    </r>
    <r>
      <rPr>
        <sz val="15"/>
        <rFont val="新細明體"/>
        <family val="1"/>
        <charset val="136"/>
      </rPr>
      <t>年地方檢察署執行裁判確定有罪者之性別與教育程度</t>
    </r>
    <phoneticPr fontId="7" type="noConversion"/>
  </si>
  <si>
    <r>
      <rPr>
        <sz val="16"/>
        <rFont val="新細明體"/>
        <family val="1"/>
        <charset val="136"/>
      </rPr>
      <t>表</t>
    </r>
    <r>
      <rPr>
        <sz val="16"/>
        <rFont val="Times New Roman"/>
        <family val="1"/>
      </rPr>
      <t>2-2-6</t>
    </r>
    <r>
      <rPr>
        <sz val="16"/>
        <rFont val="新細明體"/>
        <family val="1"/>
        <charset val="136"/>
      </rPr>
      <t>　近</t>
    </r>
    <r>
      <rPr>
        <sz val="16"/>
        <rFont val="Times New Roman"/>
        <family val="1"/>
      </rPr>
      <t>10</t>
    </r>
    <r>
      <rPr>
        <sz val="16"/>
        <rFont val="新細明體"/>
        <family val="1"/>
        <charset val="136"/>
      </rPr>
      <t>年地方檢察署辦理認罪協商案件統計</t>
    </r>
    <phoneticPr fontId="7" type="noConversion"/>
  </si>
  <si>
    <r>
      <rPr>
        <sz val="15"/>
        <rFont val="新細明體"/>
        <family val="1"/>
        <charset val="136"/>
      </rPr>
      <t>表</t>
    </r>
    <r>
      <rPr>
        <sz val="15"/>
        <rFont val="Times New Roman"/>
        <family val="1"/>
      </rPr>
      <t xml:space="preserve">2-2-7   </t>
    </r>
    <r>
      <rPr>
        <sz val="15"/>
        <rFont val="新細明體"/>
        <family val="1"/>
        <charset val="136"/>
      </rPr>
      <t>近</t>
    </r>
    <r>
      <rPr>
        <sz val="15"/>
        <rFont val="Times New Roman"/>
        <family val="1"/>
      </rPr>
      <t>10</t>
    </r>
    <r>
      <rPr>
        <sz val="15"/>
        <rFont val="新細明體"/>
        <family val="1"/>
        <charset val="136"/>
      </rPr>
      <t>年地方檢察署執行裁判確定案件中宣告緩刑人數及緩刑期間</t>
    </r>
    <phoneticPr fontId="7" type="noConversion"/>
  </si>
  <si>
    <r>
      <rPr>
        <sz val="15"/>
        <rFont val="新細明體"/>
        <family val="1"/>
        <charset val="136"/>
      </rPr>
      <t>表</t>
    </r>
    <r>
      <rPr>
        <sz val="15"/>
        <rFont val="Times New Roman"/>
        <family val="1"/>
      </rPr>
      <t>2-2-8</t>
    </r>
    <r>
      <rPr>
        <sz val="15"/>
        <rFont val="新細明體"/>
        <family val="1"/>
        <charset val="136"/>
      </rPr>
      <t>　近</t>
    </r>
    <r>
      <rPr>
        <sz val="15"/>
        <rFont val="Times New Roman"/>
        <family val="1"/>
      </rPr>
      <t>10</t>
    </r>
    <r>
      <rPr>
        <sz val="15"/>
        <rFont val="新細明體"/>
        <family val="1"/>
        <charset val="136"/>
      </rPr>
      <t>年地方檢察署執行裁判確定案件中受緩刑宣告者之原判決刑名</t>
    </r>
    <phoneticPr fontId="7" type="noConversion"/>
  </si>
  <si>
    <r>
      <t xml:space="preserve">  </t>
    </r>
    <r>
      <rPr>
        <sz val="15"/>
        <rFont val="新細明體"/>
        <family val="1"/>
        <charset val="136"/>
      </rPr>
      <t>表</t>
    </r>
    <r>
      <rPr>
        <sz val="15"/>
        <rFont val="Times New Roman"/>
        <family val="1"/>
      </rPr>
      <t xml:space="preserve">2-2-9   </t>
    </r>
    <r>
      <rPr>
        <sz val="15"/>
        <rFont val="新細明體"/>
        <family val="1"/>
        <charset val="136"/>
      </rPr>
      <t>近</t>
    </r>
    <r>
      <rPr>
        <sz val="15"/>
        <rFont val="Times New Roman"/>
        <family val="1"/>
      </rPr>
      <t>10</t>
    </r>
    <r>
      <rPr>
        <sz val="15"/>
        <rFont val="新細明體"/>
        <family val="1"/>
        <charset val="136"/>
      </rPr>
      <t>年地方檢察署執行裁判確定案件中受緩刑宣告人數及撤銷緩刑原因</t>
    </r>
    <phoneticPr fontId="7" type="noConversion"/>
  </si>
  <si>
    <r>
      <rPr>
        <sz val="15"/>
        <rFont val="新細明體"/>
        <family val="1"/>
        <charset val="136"/>
      </rPr>
      <t>表</t>
    </r>
    <r>
      <rPr>
        <sz val="15"/>
        <rFont val="Times New Roman"/>
        <family val="1"/>
      </rPr>
      <t>2-2-10</t>
    </r>
    <r>
      <rPr>
        <sz val="15"/>
        <rFont val="新細明體"/>
        <family val="1"/>
        <charset val="136"/>
      </rPr>
      <t>　近</t>
    </r>
    <r>
      <rPr>
        <sz val="15"/>
        <rFont val="Times New Roman"/>
        <family val="1"/>
      </rPr>
      <t>10</t>
    </r>
    <r>
      <rPr>
        <sz val="15"/>
        <rFont val="新細明體"/>
        <family val="1"/>
        <charset val="136"/>
      </rPr>
      <t>年地方檢察署執行裁判確定情形</t>
    </r>
    <phoneticPr fontId="53" type="noConversion"/>
  </si>
  <si>
    <r>
      <rPr>
        <sz val="15"/>
        <rFont val="新細明體"/>
        <family val="1"/>
        <charset val="136"/>
      </rPr>
      <t>表</t>
    </r>
    <r>
      <rPr>
        <sz val="15"/>
        <rFont val="Times New Roman"/>
        <family val="1"/>
      </rPr>
      <t xml:space="preserve">2-3-3   </t>
    </r>
    <r>
      <rPr>
        <sz val="15"/>
        <rFont val="新細明體"/>
        <family val="1"/>
        <charset val="136"/>
      </rPr>
      <t>近</t>
    </r>
    <r>
      <rPr>
        <sz val="15"/>
        <rFont val="Times New Roman"/>
        <family val="1"/>
      </rPr>
      <t>5</t>
    </r>
    <r>
      <rPr>
        <sz val="15"/>
        <rFont val="新細明體"/>
        <family val="1"/>
        <charset val="136"/>
      </rPr>
      <t>年地方檢察署已執行有期徒刑刑名</t>
    </r>
    <phoneticPr fontId="7" type="noConversion"/>
  </si>
  <si>
    <r>
      <rPr>
        <sz val="15"/>
        <color theme="1"/>
        <rFont val="新細明體"/>
        <family val="1"/>
        <charset val="136"/>
      </rPr>
      <t>表</t>
    </r>
    <r>
      <rPr>
        <sz val="15"/>
        <color theme="1"/>
        <rFont val="Times New Roman"/>
        <family val="1"/>
      </rPr>
      <t>2-3-4    109</t>
    </r>
    <r>
      <rPr>
        <sz val="15"/>
        <color theme="1"/>
        <rFont val="新細明體"/>
        <family val="1"/>
        <charset val="136"/>
      </rPr>
      <t>年地方檢察署已執行拘役之主要罪名</t>
    </r>
    <phoneticPr fontId="7" type="noConversion"/>
  </si>
  <si>
    <r>
      <rPr>
        <sz val="15"/>
        <rFont val="新細明體"/>
        <family val="1"/>
        <charset val="136"/>
      </rPr>
      <t>表</t>
    </r>
    <r>
      <rPr>
        <sz val="15"/>
        <rFont val="Times New Roman"/>
        <family val="1"/>
      </rPr>
      <t>2-4-1</t>
    </r>
    <r>
      <rPr>
        <sz val="15"/>
        <rFont val="新細明體"/>
        <family val="1"/>
        <charset val="136"/>
      </rPr>
      <t>　近</t>
    </r>
    <r>
      <rPr>
        <sz val="15"/>
        <rFont val="Times New Roman"/>
        <family val="1"/>
      </rPr>
      <t>10</t>
    </r>
    <r>
      <rPr>
        <sz val="15"/>
        <rFont val="新細明體"/>
        <family val="1"/>
        <charset val="136"/>
      </rPr>
      <t>年矯正機關收容人數</t>
    </r>
    <phoneticPr fontId="7" type="noConversion"/>
  </si>
  <si>
    <r>
      <rPr>
        <sz val="15"/>
        <rFont val="新細明體"/>
        <family val="1"/>
        <charset val="136"/>
      </rPr>
      <t>表</t>
    </r>
    <r>
      <rPr>
        <sz val="15"/>
        <rFont val="Times New Roman"/>
        <family val="1"/>
      </rPr>
      <t>2-4-2</t>
    </r>
    <r>
      <rPr>
        <sz val="15"/>
        <rFont val="新細明體"/>
        <family val="1"/>
        <charset val="136"/>
      </rPr>
      <t>　近</t>
    </r>
    <r>
      <rPr>
        <sz val="15"/>
        <rFont val="Times New Roman"/>
        <family val="1"/>
      </rPr>
      <t>10</t>
    </r>
    <r>
      <rPr>
        <sz val="15"/>
        <rFont val="新細明體"/>
        <family val="1"/>
        <charset val="136"/>
      </rPr>
      <t>年監獄新入監受刑人人數</t>
    </r>
    <phoneticPr fontId="7" type="noConversion"/>
  </si>
  <si>
    <r>
      <rPr>
        <sz val="15"/>
        <rFont val="新細明體"/>
        <family val="1"/>
        <charset val="136"/>
      </rPr>
      <t>表</t>
    </r>
    <r>
      <rPr>
        <sz val="15"/>
        <rFont val="Times New Roman"/>
        <family val="1"/>
      </rPr>
      <t>2-4-5</t>
    </r>
    <r>
      <rPr>
        <sz val="15"/>
        <rFont val="新細明體"/>
        <family val="1"/>
        <charset val="136"/>
      </rPr>
      <t>　近</t>
    </r>
    <r>
      <rPr>
        <sz val="15"/>
        <rFont val="Times New Roman"/>
        <family val="1"/>
      </rPr>
      <t>5</t>
    </r>
    <r>
      <rPr>
        <sz val="15"/>
        <rFont val="新細明體"/>
        <family val="1"/>
        <charset val="136"/>
      </rPr>
      <t>年監獄新入監受刑人前十大罪名</t>
    </r>
    <phoneticPr fontId="7" type="noConversion"/>
  </si>
  <si>
    <r>
      <rPr>
        <sz val="15"/>
        <rFont val="細明體"/>
        <family val="3"/>
        <charset val="136"/>
      </rPr>
      <t>表</t>
    </r>
    <r>
      <rPr>
        <sz val="15"/>
        <rFont val="Times New Roman"/>
        <family val="1"/>
      </rPr>
      <t>2-4-6</t>
    </r>
    <r>
      <rPr>
        <sz val="15"/>
        <rFont val="細明體"/>
        <family val="3"/>
        <charset val="136"/>
      </rPr>
      <t>　近</t>
    </r>
    <r>
      <rPr>
        <sz val="15"/>
        <rFont val="Times New Roman"/>
        <family val="1"/>
      </rPr>
      <t>5</t>
    </r>
    <r>
      <rPr>
        <sz val="15"/>
        <rFont val="細明體"/>
        <family val="3"/>
        <charset val="136"/>
      </rPr>
      <t>年監獄新入監受刑人罪名</t>
    </r>
    <phoneticPr fontId="18" type="noConversion"/>
  </si>
  <si>
    <r>
      <rPr>
        <sz val="15"/>
        <rFont val="新細明體"/>
        <family val="1"/>
        <charset val="136"/>
      </rPr>
      <t>表</t>
    </r>
    <r>
      <rPr>
        <sz val="15"/>
        <rFont val="Times New Roman"/>
        <family val="1"/>
      </rPr>
      <t>2-4-7</t>
    </r>
    <r>
      <rPr>
        <sz val="15"/>
        <rFont val="新細明體"/>
        <family val="1"/>
        <charset val="136"/>
      </rPr>
      <t>　近</t>
    </r>
    <r>
      <rPr>
        <sz val="15"/>
        <rFont val="Times New Roman"/>
        <family val="1"/>
      </rPr>
      <t>5</t>
    </r>
    <r>
      <rPr>
        <sz val="15"/>
        <rFont val="新細明體"/>
        <family val="1"/>
        <charset val="136"/>
      </rPr>
      <t>年監獄新入監、在監受刑人刑名</t>
    </r>
    <phoneticPr fontId="7" type="noConversion"/>
  </si>
  <si>
    <r>
      <rPr>
        <sz val="14"/>
        <rFont val="新細明體"/>
        <family val="1"/>
        <charset val="136"/>
      </rPr>
      <t>表</t>
    </r>
    <r>
      <rPr>
        <sz val="14"/>
        <rFont val="Times New Roman"/>
        <family val="1"/>
      </rPr>
      <t>2-4-8</t>
    </r>
    <r>
      <rPr>
        <sz val="14"/>
        <rFont val="新細明體"/>
        <family val="1"/>
        <charset val="136"/>
      </rPr>
      <t>　近</t>
    </r>
    <r>
      <rPr>
        <sz val="14"/>
        <rFont val="Times New Roman"/>
        <family val="1"/>
      </rPr>
      <t>10</t>
    </r>
    <r>
      <rPr>
        <sz val="14"/>
        <rFont val="新細明體"/>
        <family val="1"/>
        <charset val="136"/>
      </rPr>
      <t>年監獄辦理假釋情形</t>
    </r>
    <phoneticPr fontId="7" type="noConversion"/>
  </si>
  <si>
    <r>
      <rPr>
        <sz val="15"/>
        <rFont val="新細明體"/>
        <family val="1"/>
        <charset val="136"/>
      </rPr>
      <t>表</t>
    </r>
    <r>
      <rPr>
        <sz val="15"/>
        <rFont val="Times New Roman"/>
        <family val="1"/>
      </rPr>
      <t xml:space="preserve"> 2-4-12</t>
    </r>
    <r>
      <rPr>
        <sz val="15"/>
        <rFont val="新細明體"/>
        <family val="1"/>
        <charset val="136"/>
      </rPr>
      <t>　近</t>
    </r>
    <r>
      <rPr>
        <sz val="15"/>
        <rFont val="Times New Roman"/>
        <family val="1"/>
      </rPr>
      <t>10</t>
    </r>
    <r>
      <rPr>
        <sz val="15"/>
        <rFont val="新細明體"/>
        <family val="1"/>
        <charset val="136"/>
      </rPr>
      <t>年新入所受觀察勒戒人數</t>
    </r>
    <phoneticPr fontId="46" type="noConversion"/>
  </si>
  <si>
    <r>
      <rPr>
        <sz val="15"/>
        <rFont val="新細明體"/>
        <family val="1"/>
        <charset val="136"/>
      </rPr>
      <t>表</t>
    </r>
    <r>
      <rPr>
        <sz val="15"/>
        <rFont val="Times New Roman"/>
        <family val="1"/>
      </rPr>
      <t xml:space="preserve"> 2-4-14</t>
    </r>
    <r>
      <rPr>
        <sz val="15"/>
        <rFont val="新細明體"/>
        <family val="1"/>
        <charset val="136"/>
      </rPr>
      <t>　近</t>
    </r>
    <r>
      <rPr>
        <sz val="15"/>
        <rFont val="Times New Roman"/>
        <family val="1"/>
      </rPr>
      <t>5</t>
    </r>
    <r>
      <rPr>
        <sz val="15"/>
        <rFont val="新細明體"/>
        <family val="1"/>
        <charset val="136"/>
      </rPr>
      <t>年新入所強制工作受處分人罪名</t>
    </r>
    <phoneticPr fontId="46" type="noConversion"/>
  </si>
  <si>
    <r>
      <rPr>
        <sz val="14"/>
        <rFont val="新細明體"/>
        <family val="1"/>
        <charset val="136"/>
      </rPr>
      <t>表</t>
    </r>
    <r>
      <rPr>
        <sz val="14"/>
        <rFont val="Times New Roman"/>
        <family val="1"/>
      </rPr>
      <t>2-4-15</t>
    </r>
    <r>
      <rPr>
        <sz val="14"/>
        <rFont val="新細明體"/>
        <family val="1"/>
        <charset val="136"/>
      </rPr>
      <t>　近</t>
    </r>
    <r>
      <rPr>
        <sz val="14"/>
        <rFont val="Times New Roman"/>
        <family val="1"/>
      </rPr>
      <t>10</t>
    </r>
    <r>
      <rPr>
        <sz val="14"/>
        <rFont val="新細明體"/>
        <family val="1"/>
        <charset val="136"/>
      </rPr>
      <t>年地方檢察署保護管束案件收結情形</t>
    </r>
    <phoneticPr fontId="45" type="noConversion"/>
  </si>
  <si>
    <r>
      <rPr>
        <sz val="14"/>
        <rFont val="新細明體"/>
        <family val="1"/>
        <charset val="136"/>
      </rPr>
      <t>表</t>
    </r>
    <r>
      <rPr>
        <sz val="14"/>
        <rFont val="Times New Roman"/>
        <family val="1"/>
      </rPr>
      <t>2-4-16</t>
    </r>
    <r>
      <rPr>
        <sz val="14"/>
        <rFont val="新細明體"/>
        <family val="1"/>
        <charset val="136"/>
      </rPr>
      <t>　近</t>
    </r>
    <r>
      <rPr>
        <sz val="14"/>
        <rFont val="Times New Roman"/>
        <family val="1"/>
      </rPr>
      <t>10</t>
    </r>
    <r>
      <rPr>
        <sz val="14"/>
        <rFont val="新細明體"/>
        <family val="1"/>
        <charset val="136"/>
      </rPr>
      <t>年地方檢察署保護管束案件執行與輔導情形</t>
    </r>
    <phoneticPr fontId="7" type="noConversion"/>
  </si>
  <si>
    <r>
      <rPr>
        <sz val="15"/>
        <color theme="1"/>
        <rFont val="新細明體"/>
        <family val="1"/>
        <charset val="136"/>
      </rPr>
      <t>表</t>
    </r>
    <r>
      <rPr>
        <sz val="15"/>
        <color theme="1"/>
        <rFont val="Times New Roman"/>
        <family val="1"/>
      </rPr>
      <t>2-4-17</t>
    </r>
    <r>
      <rPr>
        <sz val="15"/>
        <color theme="1"/>
        <rFont val="新細明體"/>
        <family val="1"/>
        <charset val="136"/>
      </rPr>
      <t>　近</t>
    </r>
    <r>
      <rPr>
        <sz val="15"/>
        <color theme="1"/>
        <rFont val="Times New Roman"/>
        <family val="1"/>
      </rPr>
      <t>10</t>
    </r>
    <r>
      <rPr>
        <sz val="15"/>
        <color theme="1"/>
        <rFont val="新細明體"/>
        <family val="1"/>
        <charset val="136"/>
      </rPr>
      <t>年地方檢察署附條件緩刑之社區處遇案件收結情形</t>
    </r>
    <phoneticPr fontId="18" type="noConversion"/>
  </si>
  <si>
    <r>
      <rPr>
        <sz val="14"/>
        <rFont val="新細明體"/>
        <family val="1"/>
        <charset val="136"/>
      </rPr>
      <t>表</t>
    </r>
    <r>
      <rPr>
        <sz val="14"/>
        <rFont val="Times New Roman"/>
        <family val="1"/>
      </rPr>
      <t>2-4-18</t>
    </r>
    <r>
      <rPr>
        <sz val="14"/>
        <rFont val="新細明體"/>
        <family val="1"/>
        <charset val="136"/>
      </rPr>
      <t>　近</t>
    </r>
    <r>
      <rPr>
        <sz val="14"/>
        <rFont val="Times New Roman"/>
        <family val="1"/>
      </rPr>
      <t>10</t>
    </r>
    <r>
      <rPr>
        <sz val="14"/>
        <rFont val="新細明體"/>
        <family val="1"/>
        <charset val="136"/>
      </rPr>
      <t>年地方檢察署緩起訴社區處遇案件收結情形</t>
    </r>
    <phoneticPr fontId="7" type="noConversion"/>
  </si>
  <si>
    <r>
      <rPr>
        <sz val="15"/>
        <rFont val="新細明體"/>
        <family val="1"/>
        <charset val="136"/>
      </rPr>
      <t>表</t>
    </r>
    <r>
      <rPr>
        <sz val="15"/>
        <rFont val="Times New Roman"/>
        <family val="1"/>
      </rPr>
      <t>2-4-21</t>
    </r>
    <r>
      <rPr>
        <sz val="15"/>
        <rFont val="新細明體"/>
        <family val="1"/>
        <charset val="136"/>
      </rPr>
      <t>　近</t>
    </r>
    <r>
      <rPr>
        <sz val="15"/>
        <rFont val="Times New Roman"/>
        <family val="1"/>
      </rPr>
      <t>10</t>
    </r>
    <r>
      <rPr>
        <sz val="15"/>
        <rFont val="新細明體"/>
        <family val="1"/>
        <charset val="136"/>
      </rPr>
      <t>年更生保護情形</t>
    </r>
    <phoneticPr fontId="7" type="noConversion"/>
  </si>
  <si>
    <r>
      <rPr>
        <sz val="15"/>
        <color theme="1"/>
        <rFont val="新細明體"/>
        <family val="1"/>
        <charset val="136"/>
      </rPr>
      <t>表</t>
    </r>
    <r>
      <rPr>
        <sz val="15"/>
        <color theme="1"/>
        <rFont val="Times New Roman"/>
        <family val="1"/>
      </rPr>
      <t>2-5-1</t>
    </r>
    <r>
      <rPr>
        <sz val="15"/>
        <color theme="1"/>
        <rFont val="新細明體"/>
        <family val="1"/>
        <charset val="136"/>
      </rPr>
      <t>　近</t>
    </r>
    <r>
      <rPr>
        <sz val="15"/>
        <color theme="1"/>
        <rFont val="Times New Roman"/>
        <family val="1"/>
      </rPr>
      <t>10</t>
    </r>
    <r>
      <rPr>
        <sz val="15"/>
        <color theme="1"/>
        <rFont val="新細明體"/>
        <family val="1"/>
        <charset val="136"/>
      </rPr>
      <t>年地方檢察署執行涉外案件裁判確定人數</t>
    </r>
    <phoneticPr fontId="7" type="noConversion"/>
  </si>
  <si>
    <r>
      <rPr>
        <sz val="11"/>
        <rFont val="新細明體"/>
        <family val="1"/>
        <charset val="136"/>
      </rPr>
      <t>說　　明：</t>
    </r>
    <r>
      <rPr>
        <sz val="11"/>
        <rFont val="Times New Roman"/>
        <family val="1"/>
      </rPr>
      <t xml:space="preserve">1. </t>
    </r>
    <r>
      <rPr>
        <sz val="11"/>
        <rFont val="新細明體"/>
        <family val="1"/>
        <charset val="136"/>
      </rPr>
      <t>強制性交罪係指刑法妨害性自主罪章第</t>
    </r>
    <r>
      <rPr>
        <sz val="11"/>
        <rFont val="Times New Roman"/>
        <family val="1"/>
      </rPr>
      <t>221</t>
    </r>
    <r>
      <rPr>
        <sz val="11"/>
        <rFont val="新細明體"/>
        <family val="1"/>
        <charset val="136"/>
      </rPr>
      <t>條、第</t>
    </r>
    <r>
      <rPr>
        <sz val="11"/>
        <rFont val="Times New Roman"/>
        <family val="1"/>
      </rPr>
      <t>222</t>
    </r>
    <r>
      <rPr>
        <sz val="11"/>
        <rFont val="新細明體"/>
        <family val="1"/>
        <charset val="136"/>
      </rPr>
      <t>條、第</t>
    </r>
    <r>
      <rPr>
        <sz val="11"/>
        <rFont val="Times New Roman"/>
        <family val="1"/>
      </rPr>
      <t>225</t>
    </r>
    <r>
      <rPr>
        <sz val="11"/>
        <rFont val="新細明體"/>
        <family val="1"/>
        <charset val="136"/>
      </rPr>
      <t>條第</t>
    </r>
    <r>
      <rPr>
        <sz val="11"/>
        <rFont val="Times New Roman"/>
        <family val="1"/>
      </rPr>
      <t>1</t>
    </r>
    <r>
      <rPr>
        <sz val="11"/>
        <rFont val="新細明體"/>
        <family val="1"/>
        <charset val="136"/>
      </rPr>
      <t>項及第</t>
    </r>
    <r>
      <rPr>
        <sz val="11"/>
        <rFont val="Times New Roman"/>
        <family val="1"/>
      </rPr>
      <t>3</t>
    </r>
    <r>
      <rPr>
        <sz val="11"/>
        <rFont val="新細明體"/>
        <family val="1"/>
        <charset val="136"/>
      </rPr>
      <t>項、第</t>
    </r>
    <r>
      <rPr>
        <sz val="11"/>
        <rFont val="Times New Roman"/>
        <family val="1"/>
      </rPr>
      <t>226</t>
    </r>
    <r>
      <rPr>
        <sz val="11"/>
        <rFont val="新細明體"/>
        <family val="1"/>
        <charset val="136"/>
      </rPr>
      <t>條、第</t>
    </r>
    <r>
      <rPr>
        <sz val="11"/>
        <rFont val="Times New Roman"/>
        <family val="1"/>
      </rPr>
      <t>226</t>
    </r>
    <r>
      <rPr>
        <sz val="11"/>
        <rFont val="新細明體"/>
        <family val="1"/>
        <charset val="136"/>
      </rPr>
      <t>條之</t>
    </r>
    <r>
      <rPr>
        <sz val="11"/>
        <rFont val="Times New Roman"/>
        <family val="1"/>
      </rPr>
      <t>1</t>
    </r>
    <r>
      <rPr>
        <sz val="11"/>
        <rFont val="新細明體"/>
        <family val="1"/>
        <charset val="136"/>
      </rPr>
      <t>。
　　　　　</t>
    </r>
    <r>
      <rPr>
        <sz val="11"/>
        <rFont val="Times New Roman"/>
        <family val="1"/>
      </rPr>
      <t xml:space="preserve">2. </t>
    </r>
    <r>
      <rPr>
        <sz val="11"/>
        <rFont val="新細明體"/>
        <family val="1"/>
        <charset val="136"/>
      </rPr>
      <t>海盜罪無收容人數。
　　　　　</t>
    </r>
    <r>
      <rPr>
        <sz val="11"/>
        <rFont val="Times New Roman"/>
        <family val="1"/>
      </rPr>
      <t xml:space="preserve">3. </t>
    </r>
    <r>
      <rPr>
        <sz val="11"/>
        <rFont val="新細明體"/>
        <family val="1"/>
        <charset val="136"/>
      </rPr>
      <t>殺人罪不含過失致死；傷害罪不含重傷罪；其他妨害性自主罪項不含強制性交罪。
　　　　　</t>
    </r>
    <r>
      <rPr>
        <sz val="11"/>
        <rFont val="Times New Roman"/>
        <family val="1"/>
      </rPr>
      <t xml:space="preserve">4. </t>
    </r>
    <r>
      <rPr>
        <sz val="11"/>
        <rFont val="新細明體"/>
        <family val="1"/>
        <charset val="136"/>
      </rPr>
      <t>毒品危害防制條例項的資料來源，含毒品危害防制條例，與該條例在</t>
    </r>
    <r>
      <rPr>
        <sz val="11"/>
        <rFont val="Times New Roman"/>
        <family val="1"/>
      </rPr>
      <t>87</t>
    </r>
    <r>
      <rPr>
        <sz val="11"/>
        <rFont val="新細明體"/>
        <family val="1"/>
        <charset val="136"/>
      </rPr>
      <t>年</t>
    </r>
    <r>
      <rPr>
        <sz val="11"/>
        <rFont val="Times New Roman"/>
        <family val="1"/>
      </rPr>
      <t>5</t>
    </r>
    <r>
      <rPr>
        <sz val="11"/>
        <rFont val="新細明體"/>
        <family val="1"/>
        <charset val="136"/>
      </rPr>
      <t>月</t>
    </r>
    <r>
      <rPr>
        <sz val="11"/>
        <rFont val="Times New Roman"/>
        <family val="1"/>
      </rPr>
      <t>20</t>
    </r>
    <r>
      <rPr>
        <sz val="11"/>
        <rFont val="新細明體"/>
        <family val="1"/>
        <charset val="136"/>
      </rPr>
      <t>日修正施行前的肅清煙毒條例、麻醉藥品管理條例人數。</t>
    </r>
    <phoneticPr fontId="7" type="noConversion"/>
  </si>
  <si>
    <t>說　　明：1. 本表傷害罪項含重傷害、妨害性自主罪項含強制性交、殺人罪項含過失致死。
　　　　　2. 毒品危害防制條例項的資料來源，含毒品危害防制條例，與該條例在87年5月20日修正施行前的肅清煙毒條例、麻醉藥品管理條例人數。</t>
    <phoneticPr fontId="7" type="noConversion"/>
  </si>
  <si>
    <r>
      <rPr>
        <sz val="15"/>
        <rFont val="新細明體"/>
        <family val="1"/>
        <charset val="136"/>
      </rPr>
      <t>表</t>
    </r>
    <r>
      <rPr>
        <sz val="15"/>
        <rFont val="Times New Roman"/>
        <family val="1"/>
      </rPr>
      <t xml:space="preserve">2-1-1   </t>
    </r>
    <r>
      <rPr>
        <sz val="15"/>
        <rFont val="新細明體"/>
        <family val="1"/>
        <charset val="136"/>
      </rPr>
      <t>近</t>
    </r>
    <r>
      <rPr>
        <sz val="15"/>
        <rFont val="Times New Roman"/>
        <family val="1"/>
      </rPr>
      <t>5</t>
    </r>
    <r>
      <rPr>
        <sz val="15"/>
        <rFont val="新細明體"/>
        <family val="1"/>
        <charset val="136"/>
      </rPr>
      <t>年地方檢察署新收刑事偵查案件之案件來源</t>
    </r>
    <phoneticPr fontId="7" type="noConversion"/>
  </si>
  <si>
    <t>資料來源：法務部統計處。
說　　明：1. 本表新收件數、終結件數非源自同一母數，不宜相互比較。
　　　　　2. 不予提起非常上訴之其他包括當事人或不服判決的人所聲請之案件。</t>
    <phoneticPr fontId="7" type="noConversion"/>
  </si>
  <si>
    <r>
      <rPr>
        <sz val="15"/>
        <color theme="1"/>
        <rFont val="新細明體"/>
        <family val="1"/>
        <charset val="136"/>
      </rPr>
      <t>表</t>
    </r>
    <r>
      <rPr>
        <sz val="15"/>
        <color theme="1"/>
        <rFont val="Times New Roman"/>
        <family val="1"/>
      </rPr>
      <t xml:space="preserve">2-3-1   </t>
    </r>
    <r>
      <rPr>
        <sz val="15"/>
        <color theme="1"/>
        <rFont val="新細明體"/>
        <family val="1"/>
        <charset val="136"/>
      </rPr>
      <t>近</t>
    </r>
    <r>
      <rPr>
        <sz val="15"/>
        <color theme="1"/>
        <rFont val="Times New Roman"/>
        <family val="1"/>
      </rPr>
      <t>10</t>
    </r>
    <r>
      <rPr>
        <sz val="15"/>
        <color theme="1"/>
        <rFont val="新細明體"/>
        <family val="1"/>
        <charset val="136"/>
      </rPr>
      <t>年高等檢察署已執行生命刑</t>
    </r>
    <phoneticPr fontId="7" type="noConversion"/>
  </si>
  <si>
    <r>
      <rPr>
        <sz val="12"/>
        <color theme="1"/>
        <rFont val="新細明體"/>
        <family val="1"/>
        <charset val="136"/>
      </rPr>
      <t>總計</t>
    </r>
    <phoneticPr fontId="7" type="noConversion"/>
  </si>
  <si>
    <t>強制性交猥褻殺人</t>
    <phoneticPr fontId="7" type="noConversion"/>
  </si>
  <si>
    <r>
      <rPr>
        <sz val="12"/>
        <color theme="1"/>
        <rFont val="新細明體"/>
        <family val="1"/>
        <charset val="136"/>
      </rPr>
      <t>殺人罪</t>
    </r>
    <phoneticPr fontId="7" type="noConversion"/>
  </si>
  <si>
    <r>
      <rPr>
        <sz val="12"/>
        <color theme="1"/>
        <rFont val="新細明體"/>
        <family val="1"/>
        <charset val="136"/>
      </rPr>
      <t>強盜罪</t>
    </r>
    <phoneticPr fontId="7" type="noConversion"/>
  </si>
  <si>
    <r>
      <rPr>
        <sz val="12"/>
        <color theme="1"/>
        <rFont val="新細明體"/>
        <family val="1"/>
        <charset val="136"/>
      </rPr>
      <t>擄人勒贖罪</t>
    </r>
    <phoneticPr fontId="7" type="noConversion"/>
  </si>
  <si>
    <r>
      <rPr>
        <sz val="12"/>
        <color theme="1"/>
        <rFont val="新細明體"/>
        <family val="1"/>
        <charset val="136"/>
      </rPr>
      <t>毒品危害防制條例</t>
    </r>
    <phoneticPr fontId="7" type="noConversion"/>
  </si>
  <si>
    <r>
      <t>100</t>
    </r>
    <r>
      <rPr>
        <sz val="12"/>
        <color theme="1"/>
        <rFont val="新細明體"/>
        <family val="1"/>
        <charset val="136"/>
      </rPr>
      <t>年</t>
    </r>
    <phoneticPr fontId="7" type="noConversion"/>
  </si>
  <si>
    <r>
      <t>資料來源：法務部統計處。
說　　明：</t>
    </r>
    <r>
      <rPr>
        <sz val="10"/>
        <color theme="1"/>
        <rFont val="微軟正黑體"/>
        <family val="2"/>
        <charset val="136"/>
      </rPr>
      <t>「強制性交猥褻殺人」項原為「強姦殺人及強制性交猥褻殺人」，惟刑法第221條已於88年後刪除強姦罪
　　　　　一詞，並於修法理由說明其為強制性交罪，故調整本項用語。</t>
    </r>
    <phoneticPr fontId="7" type="noConversion"/>
  </si>
  <si>
    <r>
      <rPr>
        <sz val="10"/>
        <color theme="1"/>
        <rFont val="新細明體"/>
        <family val="1"/>
        <charset val="136"/>
      </rPr>
      <t>單位：人</t>
    </r>
    <phoneticPr fontId="7" type="noConversion"/>
  </si>
  <si>
    <r>
      <rPr>
        <sz val="10"/>
        <rFont val="新細明體"/>
        <family val="1"/>
        <charset val="136"/>
      </rPr>
      <t>單位：人、</t>
    </r>
    <r>
      <rPr>
        <sz val="10"/>
        <rFont val="Times New Roman"/>
        <family val="1"/>
      </rPr>
      <t xml:space="preserve">%  </t>
    </r>
    <phoneticPr fontId="7" type="noConversion"/>
  </si>
  <si>
    <r>
      <rPr>
        <sz val="10"/>
        <rFont val="新細明體"/>
        <family val="1"/>
        <charset val="136"/>
      </rPr>
      <t>說　　明：本表總計人數不含法人；傷害罪不含重傷害；妨害性自主及妨害風化罪不含強制性交；殺人罪不含過失致死。</t>
    </r>
    <phoneticPr fontId="7" type="noConversion"/>
  </si>
  <si>
    <t>傷害罪</t>
    <phoneticPr fontId="16" type="noConversion"/>
  </si>
  <si>
    <t>妨害性自主及
妨害風化罪</t>
    <phoneticPr fontId="16" type="noConversion"/>
  </si>
  <si>
    <t>殺人罪</t>
    <phoneticPr fontId="16" type="noConversion"/>
  </si>
  <si>
    <r>
      <rPr>
        <sz val="10"/>
        <rFont val="新細明體"/>
        <family val="1"/>
        <charset val="136"/>
      </rPr>
      <t>說　　明：本表傷害罪不含重傷害；妨害性自主及妨害風化罪不含強制性交；殺人罪不含過失致死。</t>
    </r>
    <phoneticPr fontId="7" type="noConversion"/>
  </si>
  <si>
    <r>
      <rPr>
        <sz val="10"/>
        <rFont val="新細明體"/>
        <family val="1"/>
        <charset val="136"/>
      </rPr>
      <t>說　　明：本表傷害罪不含重傷害；妨害性自主及妨害風化罪不含強制性交；殺人罪不含過失致死。</t>
    </r>
    <phoneticPr fontId="7" type="noConversion"/>
  </si>
  <si>
    <t>傷害罪</t>
    <phoneticPr fontId="16" type="noConversion"/>
  </si>
  <si>
    <t>殺人罪</t>
    <phoneticPr fontId="16" type="noConversion"/>
  </si>
  <si>
    <t>傷害罪</t>
    <phoneticPr fontId="16" type="noConversion"/>
  </si>
  <si>
    <t>妨害性自主及
妨害風化罪</t>
    <phoneticPr fontId="16" type="noConversion"/>
  </si>
  <si>
    <t>資料來源：法務部統計處、法務部司法官學院刑事政策及犯罪防治研究數據資料庫。
說　　明：1. 本表係在110年4月13日自前揭資料庫，彙整由法務部統計處傳送的數據資料。彙整當時，由於109年數據尚未完成全部資料接收，因此不宜將該年數據和其他年份作趨勢分析，敬請留意。
　　　　　2. 本表在前揭資料庫中設定蒐集的出監原因含：徒刑執行完畢、徒刑易科罰金、有期徒刑假釋、縮短刑期假釋、縮短刑期執畢、停止刑之執行、拘役執行完畢、拘役易科罰金、罰金繳清釋放、罰金易勞執畢、易勞改繳罰金、感化教育期滿釋放、執行完畢。</t>
    <phoneticPr fontId="18" type="noConversion"/>
  </si>
  <si>
    <t>表2-1-19    近10年地方檢察署再議案件辦理情形</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</si>
</sst>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1" formatCode="_-* #,##0_-;\-* #,##0_-;_-* &quot;-&quot;_-;_-@_-"/>
    <numFmt numFmtId="44" formatCode="_-&quot;$&quot;* #,##0.00_-;\-&quot;$&quot;* #,##0.00_-;_-&quot;$&quot;* &quot;-&quot;??_-;_-@_-"/>
    <numFmt numFmtId="43" formatCode="_-* #,##0.00_-;\-* #,##0.00_-;_-* &quot;-&quot;??_-;_-@_-"/>
    <numFmt numFmtId="176" formatCode="_(* #,##0_);_(* \(#,##0\);_(* &quot;-&quot;_);_(@_)"/>
    <numFmt numFmtId="177" formatCode="_(* #,##0.00_);_(* \(#,##0.00\);_(* &quot;-&quot;??_);_(@_)"/>
    <numFmt numFmtId="178" formatCode="#,##0__"/>
    <numFmt numFmtId="179" formatCode="#,##0_ "/>
    <numFmt numFmtId="180" formatCode="0.00_ "/>
    <numFmt numFmtId="181" formatCode="#,##0.00_ "/>
    <numFmt numFmtId="182" formatCode="#####0;;\-"/>
    <numFmt numFmtId="183" formatCode="#,##0;;\-__"/>
    <numFmt numFmtId="184" formatCode="#,##0.00;;\-__"/>
    <numFmt numFmtId="185" formatCode="_-* #,##0.00_-;\-* #,##0.00_-;_-* &quot;-&quot;_-;_-@_-"/>
    <numFmt numFmtId="186" formatCode="###\ ##0"/>
    <numFmt numFmtId="187" formatCode="#,##0______"/>
    <numFmt numFmtId="188" formatCode="#,##0.00______"/>
    <numFmt numFmtId="189" formatCode="#,##0.00______;;\-______"/>
    <numFmt numFmtId="190" formatCode="#,##0__;;\-__"/>
    <numFmt numFmtId="191" formatCode="#,##0.00__;;\-__"/>
    <numFmt numFmtId="192" formatCode="_-* #,##0.0_-;\-* #,##0.0_-;_-* &quot;-&quot;?_-;_-@_-"/>
    <numFmt numFmtId="193" formatCode="&quot;基期：民國&quot;@&quot;=100&quot;"/>
    <numFmt numFmtId="194" formatCode="#,##0.00____"/>
    <numFmt numFmtId="195" formatCode="0_);[Red]\(0\)"/>
    <numFmt numFmtId="196" formatCode="0.0_ "/>
    <numFmt numFmtId="197" formatCode="0.00_);[Red]\(0.00\)"/>
    <numFmt numFmtId="198" formatCode="###0;;\-"/>
    <numFmt numFmtId="199" formatCode="@&quot;年&quot;&quot;底&quot;"/>
    <numFmt numFmtId="200" formatCode="&quot;基期：民國&quot;@&quot;年＝100&quot;"/>
    <numFmt numFmtId="201" formatCode="@&quot;年&quot;"/>
    <numFmt numFmtId="202" formatCode="#,##0;#,##0;&quot;-&quot;;@"/>
    <numFmt numFmtId="203" formatCode="#,##0.00;#,##0.00;&quot;-&quot;;@"/>
    <numFmt numFmtId="204" formatCode="_(* #,##0.00_);_(* \(#,##0.00\);_(* &quot;-&quot;_);_(@_)"/>
    <numFmt numFmtId="205" formatCode="0_ "/>
    <numFmt numFmtId="206" formatCode="_-* #,##0_-;\-* #,##0_-;_-* &quot;-&quot;??_-;_-@_-"/>
    <numFmt numFmtId="207" formatCode="\ #,##0_-;\-* #,##0_-;\ &quot;－&quot;;@_-"/>
    <numFmt numFmtId="208" formatCode="@&quot;年底&quot;"/>
    <numFmt numFmtId="209" formatCode="&quot;(&quot;0&quot;)&quot;"/>
    <numFmt numFmtId="210" formatCode="_-* #,##0_-;\-* #,##0_-;_-* &quot;－&quot;_-;_-@_-"/>
  </numFmts>
  <fonts count="74">
    <font>
      <sz val="12"/>
      <color theme="1"/>
      <name val="新細明體"/>
      <family val="2"/>
      <scheme val="minor"/>
    </font>
    <font>
      <sz val="12"/>
      <color theme="1"/>
      <name val="新細明體"/>
      <family val="2"/>
      <charset val="136"/>
      <scheme val="minor"/>
    </font>
    <font>
      <sz val="12"/>
      <color theme="1"/>
      <name val="新細明體"/>
      <family val="2"/>
      <charset val="136"/>
      <scheme val="minor"/>
    </font>
    <font>
      <sz val="12"/>
      <color theme="1"/>
      <name val="新細明體"/>
      <family val="1"/>
      <charset val="136"/>
      <scheme val="minor"/>
    </font>
    <font>
      <sz val="15"/>
      <name val="Times New Roman"/>
      <family val="1"/>
    </font>
    <font>
      <sz val="15"/>
      <name val="新細明體"/>
      <family val="1"/>
      <charset val="136"/>
    </font>
    <font>
      <sz val="9"/>
      <name val="新細明體"/>
      <family val="2"/>
      <charset val="136"/>
      <scheme val="minor"/>
    </font>
    <font>
      <sz val="9"/>
      <name val="新細明體"/>
      <family val="1"/>
      <charset val="136"/>
    </font>
    <font>
      <sz val="12"/>
      <name val="Times New Roman"/>
      <family val="1"/>
    </font>
    <font>
      <sz val="12"/>
      <name val="新細明體"/>
      <family val="1"/>
      <charset val="136"/>
    </font>
    <font>
      <sz val="11"/>
      <name val="Times New Roman"/>
      <family val="1"/>
    </font>
    <font>
      <sz val="10"/>
      <name val="Times New Roman"/>
      <family val="1"/>
    </font>
    <font>
      <sz val="10"/>
      <name val="新細明體"/>
      <family val="1"/>
      <charset val="136"/>
    </font>
    <font>
      <sz val="12"/>
      <color indexed="8"/>
      <name val="標楷體"/>
      <family val="4"/>
      <charset val="136"/>
    </font>
    <font>
      <sz val="11"/>
      <name val="新細明體"/>
      <family val="1"/>
      <charset val="136"/>
    </font>
    <font>
      <sz val="12"/>
      <name val="Courier"/>
      <family val="3"/>
    </font>
    <font>
      <sz val="9"/>
      <name val="新細明體"/>
      <family val="3"/>
      <charset val="136"/>
      <scheme val="minor"/>
    </font>
    <font>
      <sz val="12"/>
      <color theme="1"/>
      <name val="Times New Roman"/>
      <family val="1"/>
    </font>
    <font>
      <sz val="9"/>
      <name val="新細明體"/>
      <family val="1"/>
      <charset val="136"/>
      <scheme val="minor"/>
    </font>
    <font>
      <sz val="12"/>
      <name val="新細明體"/>
      <family val="1"/>
      <charset val="136"/>
      <scheme val="major"/>
    </font>
    <font>
      <sz val="12"/>
      <color theme="1"/>
      <name val="新細明體"/>
      <family val="1"/>
      <charset val="136"/>
    </font>
    <font>
      <sz val="11"/>
      <color theme="1"/>
      <name val="Times New Roman"/>
      <family val="1"/>
    </font>
    <font>
      <i/>
      <sz val="11"/>
      <name val="Times New Roman"/>
      <family val="1"/>
    </font>
    <font>
      <i/>
      <sz val="12"/>
      <name val="Times New Roman"/>
      <family val="1"/>
    </font>
    <font>
      <sz val="10"/>
      <color indexed="9"/>
      <name val="新細明體"/>
      <family val="1"/>
      <charset val="136"/>
    </font>
    <font>
      <sz val="20"/>
      <name val="Times New Roman"/>
      <family val="1"/>
    </font>
    <font>
      <sz val="16"/>
      <name val="Times New Roman"/>
      <family val="1"/>
    </font>
    <font>
      <sz val="14"/>
      <name val="Times New Roman"/>
      <family val="1"/>
    </font>
    <font>
      <sz val="18"/>
      <name val="Times New Roman"/>
      <family val="1"/>
    </font>
    <font>
      <sz val="10"/>
      <name val="Times New Roman"/>
      <family val="1"/>
      <charset val="136"/>
    </font>
    <font>
      <sz val="9"/>
      <name val="標楷體"/>
      <family val="4"/>
      <charset val="136"/>
    </font>
    <font>
      <sz val="12"/>
      <color indexed="8"/>
      <name val="Times New Roman"/>
      <family val="1"/>
    </font>
    <font>
      <sz val="13"/>
      <color theme="1"/>
      <name val="新細明體"/>
      <family val="1"/>
      <charset val="136"/>
    </font>
    <font>
      <sz val="12"/>
      <name val="細明體"/>
      <family val="3"/>
      <charset val="136"/>
    </font>
    <font>
      <sz val="13"/>
      <name val="Times New Roman"/>
      <family val="1"/>
    </font>
    <font>
      <sz val="13"/>
      <name val="新細明體"/>
      <family val="1"/>
      <charset val="136"/>
    </font>
    <font>
      <sz val="12"/>
      <color indexed="55"/>
      <name val="Times New Roman"/>
      <family val="1"/>
    </font>
    <font>
      <sz val="12"/>
      <color indexed="55"/>
      <name val="新細明體"/>
      <family val="1"/>
      <charset val="136"/>
    </font>
    <font>
      <sz val="12"/>
      <name val="華康中黑體"/>
      <family val="3"/>
      <charset val="136"/>
    </font>
    <font>
      <sz val="12"/>
      <name val="標楷體"/>
      <family val="4"/>
      <charset val="136"/>
    </font>
    <font>
      <b/>
      <sz val="12"/>
      <name val="Times New Roman"/>
      <family val="1"/>
    </font>
    <font>
      <sz val="9"/>
      <name val="Times New Roman"/>
      <family val="1"/>
    </font>
    <font>
      <sz val="10"/>
      <name val="細明體"/>
      <family val="3"/>
      <charset val="136"/>
    </font>
    <font>
      <sz val="8"/>
      <name val="Times New Roman"/>
      <family val="1"/>
    </font>
    <font>
      <sz val="8"/>
      <name val="新細明體"/>
      <family val="1"/>
      <charset val="136"/>
    </font>
    <font>
      <sz val="14"/>
      <name val="華康粗黑體(P)"/>
      <family val="1"/>
      <charset val="136"/>
    </font>
    <font>
      <sz val="9"/>
      <name val="細明體"/>
      <family val="3"/>
      <charset val="136"/>
    </font>
    <font>
      <sz val="3.8"/>
      <name val="Times New Roman"/>
      <family val="1"/>
    </font>
    <font>
      <sz val="16"/>
      <name val="新細明體"/>
      <family val="1"/>
      <charset val="136"/>
    </font>
    <font>
      <sz val="10"/>
      <color indexed="9"/>
      <name val="Times New Roman"/>
      <family val="1"/>
    </font>
    <font>
      <sz val="10.55"/>
      <name val="Times New Roman"/>
      <family val="1"/>
    </font>
    <font>
      <sz val="9.5"/>
      <name val="Times New Roman"/>
      <family val="1"/>
    </font>
    <font>
      <sz val="9.5"/>
      <name val="新細明體"/>
      <family val="1"/>
      <charset val="136"/>
    </font>
    <font>
      <b/>
      <sz val="14"/>
      <name val="元易粗黑體"/>
      <family val="3"/>
      <charset val="136"/>
    </font>
    <font>
      <sz val="14"/>
      <name val="新細明體"/>
      <family val="1"/>
      <charset val="136"/>
    </font>
    <font>
      <sz val="11"/>
      <name val="細明體"/>
      <family val="3"/>
      <charset val="136"/>
    </font>
    <font>
      <sz val="11"/>
      <color indexed="8"/>
      <name val="Times New Roman"/>
      <family val="1"/>
    </font>
    <font>
      <sz val="10"/>
      <color rgb="FFFF0000"/>
      <name val="Times New Roman"/>
      <family val="1"/>
    </font>
    <font>
      <sz val="15"/>
      <name val="細明體"/>
      <family val="3"/>
      <charset val="136"/>
    </font>
    <font>
      <sz val="12"/>
      <name val="華康中楷體"/>
      <family val="3"/>
      <charset val="136"/>
    </font>
    <font>
      <sz val="9"/>
      <name val="華康中楷體"/>
      <family val="3"/>
      <charset val="136"/>
    </font>
    <font>
      <sz val="12"/>
      <color theme="1"/>
      <name val="新細明體"/>
      <family val="1"/>
      <charset val="136"/>
      <scheme val="major"/>
    </font>
    <font>
      <sz val="7"/>
      <name val="Times New Roman"/>
      <family val="1"/>
    </font>
    <font>
      <b/>
      <sz val="10"/>
      <name val="Times New Roman"/>
      <family val="1"/>
    </font>
    <font>
      <sz val="15"/>
      <color theme="1"/>
      <name val="Times New Roman"/>
      <family val="1"/>
    </font>
    <font>
      <sz val="15"/>
      <color theme="1"/>
      <name val="新細明體"/>
      <family val="1"/>
      <charset val="136"/>
    </font>
    <font>
      <b/>
      <sz val="11"/>
      <name val="細明體"/>
      <family val="3"/>
      <charset val="136"/>
    </font>
    <font>
      <sz val="10"/>
      <color theme="1"/>
      <name val="新細明體"/>
      <family val="1"/>
      <charset val="136"/>
    </font>
    <font>
      <sz val="10"/>
      <name val="微軟正黑體"/>
      <family val="2"/>
      <charset val="136"/>
    </font>
    <font>
      <sz val="11"/>
      <color theme="1"/>
      <name val="新細明體"/>
      <family val="1"/>
      <charset val="136"/>
    </font>
    <font>
      <sz val="12"/>
      <color theme="1"/>
      <name val="細明體"/>
      <family val="3"/>
      <charset val="136"/>
    </font>
    <font>
      <sz val="7"/>
      <name val="細明體"/>
      <family val="3"/>
      <charset val="136"/>
    </font>
    <font>
      <sz val="10"/>
      <color theme="1"/>
      <name val="Times New Roman"/>
      <family val="1"/>
    </font>
    <font>
      <sz val="10"/>
      <color theme="1"/>
      <name val="微軟正黑體"/>
      <family val="2"/>
      <charset val="136"/>
    </font>
  </fonts>
  <fills count="2">
    <fill>
      <patternFill patternType="none"/>
    </fill>
    <fill>
      <patternFill patternType="gray125"/>
    </fill>
  </fills>
  <borders count="22">
    <border>
      <left/>
      <right/>
      <top/>
      <bottom/>
      <diagonal/>
    </border>
    <border>
      <left/>
      <right/>
      <top style="thin">
        <color indexed="64"/>
      </top>
      <bottom/>
      <diagonal/>
    </border>
    <border>
      <left/>
      <right/>
      <top style="thin">
        <color indexed="64"/>
      </top>
      <bottom style="thin">
        <color indexed="64"/>
      </bottom>
      <diagonal/>
    </border>
    <border>
      <left/>
      <right/>
      <top/>
      <bottom style="thin">
        <color auto="1"/>
      </bottom>
      <diagonal/>
    </border>
    <border>
      <left/>
      <right/>
      <top/>
      <bottom style="medium">
        <color indexed="64"/>
      </bottom>
      <diagonal/>
    </border>
    <border>
      <left/>
      <right/>
      <top style="thick">
        <color indexed="64"/>
      </top>
      <bottom/>
      <diagonal/>
    </border>
    <border>
      <left/>
      <right/>
      <top style="thick">
        <color auto="1"/>
      </top>
      <bottom style="thin">
        <color auto="1"/>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style="thin">
        <color auto="1"/>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right/>
      <top style="medium">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auto="1"/>
      </bottom>
      <diagonal/>
    </border>
  </borders>
  <cellStyleXfs count="72">
    <xf numFmtId="0" fontId="0" fillId="0" borderId="0">
      <alignment vertical="center"/>
    </xf>
    <xf numFmtId="0" fontId="3" fillId="0" borderId="0">
      <alignment vertical="center"/>
    </xf>
    <xf numFmtId="0" fontId="13" fillId="0" borderId="0">
      <alignment vertical="center"/>
    </xf>
    <xf numFmtId="0" fontId="9" fillId="0" borderId="0"/>
    <xf numFmtId="0" fontId="15" fillId="0" borderId="0"/>
    <xf numFmtId="0" fontId="8" fillId="0" borderId="0"/>
    <xf numFmtId="43" fontId="3" fillId="0" borderId="0" applyFont="0" applyFill="0" applyBorder="0" applyAlignment="0" applyProtection="0">
      <alignment vertical="center"/>
    </xf>
    <xf numFmtId="0" fontId="9" fillId="0" borderId="0"/>
    <xf numFmtId="0" fontId="8" fillId="0" borderId="0"/>
    <xf numFmtId="0" fontId="9" fillId="0" borderId="0"/>
    <xf numFmtId="0" fontId="3" fillId="0" borderId="0">
      <alignment vertical="center"/>
    </xf>
    <xf numFmtId="0" fontId="12" fillId="0" borderId="0"/>
    <xf numFmtId="0" fontId="9" fillId="0" borderId="0"/>
    <xf numFmtId="0" fontId="9" fillId="0" borderId="0">
      <alignment vertical="center"/>
    </xf>
    <xf numFmtId="0" fontId="9" fillId="0" borderId="0"/>
    <xf numFmtId="0" fontId="9" fillId="0" borderId="0"/>
    <xf numFmtId="0" fontId="9" fillId="0" borderId="0"/>
    <xf numFmtId="0" fontId="9" fillId="0" borderId="0"/>
    <xf numFmtId="0" fontId="9" fillId="0" borderId="0">
      <alignment vertical="center"/>
    </xf>
    <xf numFmtId="0" fontId="13" fillId="0" borderId="0">
      <alignment vertical="center"/>
    </xf>
    <xf numFmtId="0" fontId="9" fillId="0" borderId="0">
      <alignment vertical="center"/>
    </xf>
    <xf numFmtId="0" fontId="8" fillId="0" borderId="0"/>
    <xf numFmtId="0" fontId="9" fillId="0" borderId="0"/>
    <xf numFmtId="0" fontId="15" fillId="0" borderId="0"/>
    <xf numFmtId="0" fontId="15" fillId="0" borderId="0"/>
    <xf numFmtId="0" fontId="15" fillId="0" borderId="0"/>
    <xf numFmtId="0" fontId="9" fillId="0" borderId="0"/>
    <xf numFmtId="0" fontId="9" fillId="0" borderId="0"/>
    <xf numFmtId="0" fontId="8" fillId="0" borderId="0"/>
    <xf numFmtId="0" fontId="8" fillId="0" borderId="0"/>
    <xf numFmtId="0" fontId="8" fillId="0" borderId="0"/>
    <xf numFmtId="0" fontId="13" fillId="0" borderId="0">
      <alignment vertical="center"/>
    </xf>
    <xf numFmtId="0" fontId="8" fillId="0" borderId="0"/>
    <xf numFmtId="0" fontId="9" fillId="0" borderId="0"/>
    <xf numFmtId="0" fontId="8" fillId="0" borderId="0"/>
    <xf numFmtId="0" fontId="9" fillId="0" borderId="0"/>
    <xf numFmtId="0" fontId="9" fillId="0" borderId="0">
      <alignment vertical="center"/>
    </xf>
    <xf numFmtId="0" fontId="15" fillId="0" borderId="0"/>
    <xf numFmtId="0" fontId="15" fillId="0" borderId="0"/>
    <xf numFmtId="0" fontId="9" fillId="0" borderId="0"/>
    <xf numFmtId="0" fontId="3" fillId="0" borderId="0">
      <alignment vertical="center"/>
    </xf>
    <xf numFmtId="0" fontId="3" fillId="0" borderId="0">
      <alignment vertical="center"/>
    </xf>
    <xf numFmtId="0" fontId="9" fillId="0" borderId="0"/>
    <xf numFmtId="0" fontId="9" fillId="0" borderId="0"/>
    <xf numFmtId="0" fontId="8" fillId="0" borderId="0"/>
    <xf numFmtId="0" fontId="9" fillId="0" borderId="0"/>
    <xf numFmtId="176" fontId="8" fillId="0" borderId="0" applyFont="0" applyFill="0" applyBorder="0" applyAlignment="0" applyProtection="0"/>
    <xf numFmtId="0" fontId="9" fillId="0" borderId="0">
      <alignment vertical="center"/>
    </xf>
    <xf numFmtId="0" fontId="8" fillId="0" borderId="0"/>
    <xf numFmtId="0" fontId="59" fillId="0" borderId="0"/>
    <xf numFmtId="0" fontId="9" fillId="0" borderId="0">
      <alignment vertical="center"/>
    </xf>
    <xf numFmtId="0" fontId="8" fillId="0" borderId="0"/>
    <xf numFmtId="43" fontId="9" fillId="0" borderId="0" applyFont="0" applyFill="0" applyBorder="0" applyAlignment="0" applyProtection="0">
      <alignment vertical="center"/>
    </xf>
    <xf numFmtId="0" fontId="39" fillId="0" borderId="0"/>
    <xf numFmtId="0" fontId="9" fillId="0" borderId="0">
      <alignment vertical="center"/>
    </xf>
    <xf numFmtId="0" fontId="9" fillId="0" borderId="0"/>
    <xf numFmtId="0" fontId="9" fillId="0" borderId="0"/>
    <xf numFmtId="0" fontId="9" fillId="0" borderId="0"/>
    <xf numFmtId="0" fontId="39" fillId="0" borderId="0"/>
    <xf numFmtId="44" fontId="3" fillId="0" borderId="0" applyFont="0" applyFill="0" applyBorder="0" applyAlignment="0" applyProtection="0">
      <alignment vertical="center"/>
    </xf>
    <xf numFmtId="0" fontId="39" fillId="0" borderId="0">
      <alignment vertical="center"/>
    </xf>
    <xf numFmtId="0" fontId="59" fillId="0" borderId="0"/>
    <xf numFmtId="0" fontId="9" fillId="0" borderId="0"/>
    <xf numFmtId="0" fontId="8" fillId="0" borderId="0"/>
    <xf numFmtId="177" fontId="8" fillId="0" borderId="0" applyFont="0" applyFill="0" applyBorder="0" applyAlignment="0" applyProtection="0"/>
    <xf numFmtId="0" fontId="9" fillId="0" borderId="0"/>
    <xf numFmtId="0" fontId="39" fillId="0" borderId="0"/>
    <xf numFmtId="0" fontId="9" fillId="0" borderId="0" applyAlignment="0"/>
    <xf numFmtId="0" fontId="9" fillId="0" borderId="0"/>
    <xf numFmtId="0" fontId="9" fillId="0" borderId="0"/>
    <xf numFmtId="44" fontId="2" fillId="0" borderId="0" applyFont="0" applyFill="0" applyBorder="0" applyAlignment="0" applyProtection="0">
      <alignment vertical="center"/>
    </xf>
    <xf numFmtId="44" fontId="1" fillId="0" borderId="0" applyFont="0" applyFill="0" applyBorder="0" applyAlignment="0" applyProtection="0">
      <alignment vertical="center"/>
    </xf>
  </cellStyleXfs>
  <cellXfs count="1429">
    <xf numFmtId="0" fontId="0" fillId="0" borderId="0" xfId="0">
      <alignment vertical="center"/>
    </xf>
    <xf numFmtId="0" fontId="4" fillId="0" borderId="0" xfId="1" applyFont="1" applyBorder="1" applyAlignment="1"/>
    <xf numFmtId="0" fontId="8" fillId="0" borderId="1" xfId="1" applyFont="1" applyBorder="1" applyAlignment="1">
      <alignment vertical="center"/>
    </xf>
    <xf numFmtId="0" fontId="8" fillId="0" borderId="0" xfId="1" applyFont="1" applyBorder="1" applyAlignment="1"/>
    <xf numFmtId="41" fontId="8" fillId="0" borderId="3" xfId="1" applyNumberFormat="1" applyFont="1" applyBorder="1" applyAlignment="1">
      <alignment horizontal="center" vertical="center"/>
    </xf>
    <xf numFmtId="43" fontId="8" fillId="0" borderId="2" xfId="1" applyNumberFormat="1" applyFont="1" applyBorder="1" applyAlignment="1">
      <alignment horizontal="center" vertical="center"/>
    </xf>
    <xf numFmtId="41" fontId="10" fillId="0" borderId="0" xfId="1" applyNumberFormat="1" applyFont="1" applyBorder="1" applyAlignment="1">
      <alignment horizontal="right" vertical="center"/>
    </xf>
    <xf numFmtId="43" fontId="10" fillId="0" borderId="0" xfId="1" applyNumberFormat="1" applyFont="1" applyBorder="1" applyAlignment="1">
      <alignment horizontal="right" vertical="center"/>
    </xf>
    <xf numFmtId="43" fontId="10" fillId="0" borderId="1" xfId="1" applyNumberFormat="1" applyFont="1" applyBorder="1" applyAlignment="1">
      <alignment horizontal="right" vertical="center"/>
    </xf>
    <xf numFmtId="41" fontId="10" fillId="0" borderId="1" xfId="1" applyNumberFormat="1" applyFont="1" applyBorder="1" applyAlignment="1">
      <alignment horizontal="right" vertical="center"/>
    </xf>
    <xf numFmtId="0" fontId="8" fillId="0" borderId="0" xfId="1" applyFont="1" applyBorder="1" applyAlignment="1">
      <alignment vertical="center"/>
    </xf>
    <xf numFmtId="0" fontId="8" fillId="0" borderId="0" xfId="1" applyFont="1" applyBorder="1" applyAlignment="1">
      <alignment horizontal="distributed" vertical="center"/>
    </xf>
    <xf numFmtId="0" fontId="8" fillId="0" borderId="3" xfId="1" applyFont="1" applyBorder="1" applyAlignment="1">
      <alignment horizontal="distributed" vertical="center"/>
    </xf>
    <xf numFmtId="41" fontId="10" fillId="0" borderId="3" xfId="1" applyNumberFormat="1" applyFont="1" applyBorder="1" applyAlignment="1">
      <alignment horizontal="right" vertical="center"/>
    </xf>
    <xf numFmtId="43" fontId="10" fillId="0" borderId="3" xfId="1" applyNumberFormat="1" applyFont="1" applyBorder="1" applyAlignment="1">
      <alignment horizontal="right" vertical="center"/>
    </xf>
    <xf numFmtId="0" fontId="11" fillId="0" borderId="0" xfId="1" applyFont="1" applyBorder="1" applyAlignment="1"/>
    <xf numFmtId="41" fontId="11" fillId="0" borderId="0" xfId="1" applyNumberFormat="1" applyFont="1" applyBorder="1" applyAlignment="1"/>
    <xf numFmtId="43" fontId="11" fillId="0" borderId="0" xfId="1" applyNumberFormat="1" applyFont="1" applyBorder="1" applyAlignment="1"/>
    <xf numFmtId="41" fontId="8" fillId="0" borderId="0" xfId="1" applyNumberFormat="1" applyFont="1" applyBorder="1" applyAlignment="1"/>
    <xf numFmtId="43" fontId="8" fillId="0" borderId="0" xfId="1" applyNumberFormat="1" applyFont="1" applyBorder="1" applyAlignment="1"/>
    <xf numFmtId="0" fontId="4" fillId="0" borderId="0" xfId="3" applyFont="1" applyBorder="1" applyAlignment="1">
      <alignment horizontal="center" vertical="center"/>
    </xf>
    <xf numFmtId="0" fontId="4" fillId="0" borderId="0" xfId="3" applyFont="1" applyBorder="1" applyAlignment="1">
      <alignment vertical="center"/>
    </xf>
    <xf numFmtId="0" fontId="10" fillId="0" borderId="0" xfId="3" applyFont="1" applyBorder="1" applyAlignment="1">
      <alignment vertical="center"/>
    </xf>
    <xf numFmtId="0" fontId="8" fillId="0" borderId="0" xfId="3" applyFont="1" applyBorder="1" applyAlignment="1">
      <alignment vertical="center"/>
    </xf>
    <xf numFmtId="0" fontId="8" fillId="0" borderId="3" xfId="3" applyFont="1" applyBorder="1" applyAlignment="1">
      <alignment horizontal="center" vertical="center"/>
    </xf>
    <xf numFmtId="41" fontId="10" fillId="0" borderId="0" xfId="3" applyNumberFormat="1" applyFont="1" applyBorder="1" applyAlignment="1">
      <alignment horizontal="right" vertical="center"/>
    </xf>
    <xf numFmtId="43" fontId="10" fillId="0" borderId="0" xfId="3" applyNumberFormat="1" applyFont="1" applyBorder="1" applyAlignment="1">
      <alignment horizontal="right" vertical="center"/>
    </xf>
    <xf numFmtId="41" fontId="10" fillId="0" borderId="3" xfId="3" applyNumberFormat="1" applyFont="1" applyBorder="1" applyAlignment="1">
      <alignment horizontal="right" vertical="center"/>
    </xf>
    <xf numFmtId="43" fontId="10" fillId="0" borderId="3" xfId="3" applyNumberFormat="1" applyFont="1" applyBorder="1" applyAlignment="1">
      <alignment horizontal="right" vertical="center"/>
    </xf>
    <xf numFmtId="0" fontId="11" fillId="0" borderId="0" xfId="3" applyFont="1" applyBorder="1"/>
    <xf numFmtId="178" fontId="8" fillId="0" borderId="0" xfId="3" applyNumberFormat="1" applyFont="1" applyBorder="1"/>
    <xf numFmtId="0" fontId="8" fillId="0" borderId="0" xfId="3" applyFont="1" applyBorder="1"/>
    <xf numFmtId="0" fontId="10" fillId="0" borderId="0" xfId="1" applyFont="1" applyBorder="1" applyAlignment="1">
      <alignment vertical="center"/>
    </xf>
    <xf numFmtId="0" fontId="8" fillId="0" borderId="2" xfId="1" applyFont="1" applyBorder="1" applyAlignment="1">
      <alignment horizontal="center" vertical="center"/>
    </xf>
    <xf numFmtId="43" fontId="10" fillId="0" borderId="0" xfId="1" quotePrefix="1" applyNumberFormat="1" applyFont="1" applyBorder="1" applyAlignment="1">
      <alignment horizontal="right" vertical="center"/>
    </xf>
    <xf numFmtId="0" fontId="8" fillId="0" borderId="0" xfId="1" applyFont="1" applyBorder="1" applyAlignment="1">
      <alignment horizontal="distributed" vertical="center" wrapText="1"/>
    </xf>
    <xf numFmtId="0" fontId="8" fillId="0" borderId="0" xfId="1" applyFont="1" applyFill="1" applyBorder="1" applyAlignment="1">
      <alignment vertical="center"/>
    </xf>
    <xf numFmtId="43" fontId="10" fillId="0" borderId="3" xfId="1" quotePrefix="1" applyNumberFormat="1" applyFont="1" applyBorder="1" applyAlignment="1">
      <alignment horizontal="right" vertical="center"/>
    </xf>
    <xf numFmtId="0" fontId="11" fillId="0" borderId="0" xfId="1" applyFont="1" applyBorder="1" applyAlignment="1">
      <alignment vertical="center"/>
    </xf>
    <xf numFmtId="0" fontId="17" fillId="0" borderId="0" xfId="1" applyFont="1" applyBorder="1" applyAlignment="1">
      <alignment vertical="center"/>
    </xf>
    <xf numFmtId="0" fontId="8" fillId="0" borderId="1" xfId="3" applyFont="1" applyFill="1" applyBorder="1" applyAlignment="1">
      <alignment vertical="center"/>
    </xf>
    <xf numFmtId="0" fontId="19" fillId="0" borderId="0" xfId="3" applyFont="1" applyFill="1" applyBorder="1" applyAlignment="1">
      <alignment horizontal="right" vertical="center"/>
    </xf>
    <xf numFmtId="0" fontId="8" fillId="0" borderId="0" xfId="3" applyFont="1" applyFill="1" applyBorder="1" applyAlignment="1">
      <alignment horizontal="distributed" vertical="center"/>
    </xf>
    <xf numFmtId="179" fontId="10" fillId="0" borderId="1" xfId="3" applyNumberFormat="1" applyFont="1" applyBorder="1" applyAlignment="1">
      <alignment horizontal="right" vertical="center"/>
    </xf>
    <xf numFmtId="180" fontId="10" fillId="0" borderId="0" xfId="3" applyNumberFormat="1" applyFont="1" applyBorder="1" applyAlignment="1">
      <alignment horizontal="right" vertical="center"/>
    </xf>
    <xf numFmtId="179" fontId="10" fillId="0" borderId="0" xfId="3" applyNumberFormat="1" applyFont="1" applyBorder="1" applyAlignment="1">
      <alignment horizontal="right" vertical="center"/>
    </xf>
    <xf numFmtId="179" fontId="10" fillId="0" borderId="3" xfId="3" applyNumberFormat="1" applyFont="1" applyBorder="1" applyAlignment="1">
      <alignment horizontal="right" vertical="center"/>
    </xf>
    <xf numFmtId="180" fontId="10" fillId="0" borderId="3" xfId="3" applyNumberFormat="1" applyFont="1" applyBorder="1" applyAlignment="1">
      <alignment horizontal="right" vertical="center"/>
    </xf>
    <xf numFmtId="0" fontId="8" fillId="0" borderId="0" xfId="3" applyFont="1" applyFill="1" applyBorder="1" applyAlignment="1">
      <alignment vertical="center"/>
    </xf>
    <xf numFmtId="0" fontId="8" fillId="0" borderId="0" xfId="3" applyFont="1" applyBorder="1" applyAlignment="1">
      <alignment horizontal="distributed" vertical="center"/>
    </xf>
    <xf numFmtId="41" fontId="17" fillId="0" borderId="1" xfId="1" applyNumberFormat="1" applyFont="1" applyBorder="1" applyAlignment="1">
      <alignment horizontal="right" vertical="center"/>
    </xf>
    <xf numFmtId="43" fontId="17" fillId="0" borderId="1" xfId="1" applyNumberFormat="1" applyFont="1" applyBorder="1" applyAlignment="1">
      <alignment horizontal="right" vertical="center"/>
    </xf>
    <xf numFmtId="41" fontId="17" fillId="0" borderId="0" xfId="1" applyNumberFormat="1" applyFont="1" applyBorder="1" applyAlignment="1">
      <alignment horizontal="right" vertical="center"/>
    </xf>
    <xf numFmtId="43" fontId="17" fillId="0" borderId="0" xfId="1" applyNumberFormat="1" applyFont="1" applyBorder="1" applyAlignment="1">
      <alignment horizontal="right" vertical="center"/>
    </xf>
    <xf numFmtId="0" fontId="8" fillId="0" borderId="3" xfId="3" applyFont="1" applyBorder="1" applyAlignment="1">
      <alignment horizontal="distributed" vertical="center"/>
    </xf>
    <xf numFmtId="41" fontId="17" fillId="0" borderId="3" xfId="1" applyNumberFormat="1" applyFont="1" applyBorder="1" applyAlignment="1">
      <alignment horizontal="right" vertical="center"/>
    </xf>
    <xf numFmtId="43" fontId="17" fillId="0" borderId="3" xfId="1" applyNumberFormat="1" applyFont="1" applyBorder="1" applyAlignment="1">
      <alignment horizontal="right" vertical="center"/>
    </xf>
    <xf numFmtId="0" fontId="11" fillId="0" borderId="0" xfId="3" applyFont="1" applyBorder="1" applyAlignment="1">
      <alignment vertical="center"/>
    </xf>
    <xf numFmtId="0" fontId="17" fillId="0" borderId="0" xfId="1" applyFont="1" applyBorder="1">
      <alignment vertical="center"/>
    </xf>
    <xf numFmtId="41" fontId="8" fillId="0" borderId="2" xfId="3" applyNumberFormat="1" applyFont="1" applyBorder="1" applyAlignment="1">
      <alignment horizontal="center" vertical="center"/>
    </xf>
    <xf numFmtId="43" fontId="8" fillId="0" borderId="2" xfId="3" applyNumberFormat="1" applyFont="1" applyBorder="1" applyAlignment="1">
      <alignment horizontal="center" vertical="center"/>
    </xf>
    <xf numFmtId="41" fontId="10" fillId="0" borderId="1" xfId="3" applyNumberFormat="1" applyFont="1" applyBorder="1" applyAlignment="1">
      <alignment horizontal="right" vertical="center"/>
    </xf>
    <xf numFmtId="43" fontId="10" fillId="0" borderId="1" xfId="3" applyNumberFormat="1" applyFont="1" applyBorder="1" applyAlignment="1">
      <alignment horizontal="right" vertical="center"/>
    </xf>
    <xf numFmtId="4" fontId="8" fillId="0" borderId="0" xfId="3" applyNumberFormat="1" applyFont="1" applyBorder="1" applyAlignment="1">
      <alignment vertical="center"/>
    </xf>
    <xf numFmtId="0" fontId="8" fillId="0" borderId="0" xfId="3" applyFont="1" applyBorder="1" applyAlignment="1">
      <alignment horizontal="distributed" vertical="center" wrapText="1"/>
    </xf>
    <xf numFmtId="41" fontId="10" fillId="0" borderId="0" xfId="3" applyNumberFormat="1" applyFont="1" applyFill="1" applyBorder="1" applyAlignment="1">
      <alignment horizontal="right" vertical="center"/>
    </xf>
    <xf numFmtId="0" fontId="11" fillId="0" borderId="0" xfId="3" quotePrefix="1" applyFont="1" applyBorder="1" applyAlignment="1">
      <alignment horizontal="left" vertical="center"/>
    </xf>
    <xf numFmtId="41" fontId="11" fillId="0" borderId="0" xfId="3" applyNumberFormat="1" applyFont="1" applyBorder="1" applyAlignment="1">
      <alignment vertical="center"/>
    </xf>
    <xf numFmtId="43" fontId="11" fillId="0" borderId="0" xfId="3" applyNumberFormat="1" applyFont="1" applyBorder="1" applyAlignment="1">
      <alignment vertical="center"/>
    </xf>
    <xf numFmtId="41" fontId="8" fillId="0" borderId="0" xfId="3" applyNumberFormat="1" applyFont="1" applyBorder="1" applyAlignment="1">
      <alignment vertical="center"/>
    </xf>
    <xf numFmtId="43" fontId="8" fillId="0" borderId="0" xfId="3" applyNumberFormat="1" applyFont="1" applyBorder="1" applyAlignment="1">
      <alignment vertical="center"/>
    </xf>
    <xf numFmtId="41" fontId="8" fillId="0" borderId="3" xfId="3" applyNumberFormat="1" applyFont="1" applyBorder="1" applyAlignment="1">
      <alignment horizontal="center" vertical="center"/>
    </xf>
    <xf numFmtId="43" fontId="8" fillId="0" borderId="3" xfId="3" applyNumberFormat="1" applyFont="1" applyBorder="1" applyAlignment="1">
      <alignment horizontal="center" vertical="center"/>
    </xf>
    <xf numFmtId="0" fontId="17" fillId="0" borderId="0" xfId="3" applyFont="1" applyBorder="1" applyAlignment="1">
      <alignment horizontal="distributed" vertical="center"/>
    </xf>
    <xf numFmtId="41" fontId="21" fillId="0" borderId="1" xfId="3" applyNumberFormat="1" applyFont="1" applyBorder="1" applyAlignment="1">
      <alignment horizontal="right" vertical="center"/>
    </xf>
    <xf numFmtId="43" fontId="21" fillId="0" borderId="1" xfId="3" applyNumberFormat="1" applyFont="1" applyBorder="1" applyAlignment="1">
      <alignment horizontal="right" vertical="center"/>
    </xf>
    <xf numFmtId="41" fontId="21" fillId="0" borderId="0" xfId="3" applyNumberFormat="1" applyFont="1" applyBorder="1" applyAlignment="1">
      <alignment horizontal="right" vertical="center"/>
    </xf>
    <xf numFmtId="43" fontId="21" fillId="0" borderId="0" xfId="3" applyNumberFormat="1" applyFont="1" applyBorder="1" applyAlignment="1">
      <alignment horizontal="right" vertical="center"/>
    </xf>
    <xf numFmtId="0" fontId="17" fillId="0" borderId="3" xfId="3" applyFont="1" applyBorder="1" applyAlignment="1">
      <alignment horizontal="distributed" vertical="center"/>
    </xf>
    <xf numFmtId="41" fontId="21" fillId="0" borderId="3" xfId="3" applyNumberFormat="1" applyFont="1" applyBorder="1" applyAlignment="1">
      <alignment horizontal="right" vertical="center"/>
    </xf>
    <xf numFmtId="43" fontId="21" fillId="0" borderId="3" xfId="3" applyNumberFormat="1" applyFont="1" applyBorder="1" applyAlignment="1">
      <alignment horizontal="right" vertical="center"/>
    </xf>
    <xf numFmtId="41" fontId="8" fillId="0" borderId="0" xfId="3" applyNumberFormat="1" applyFont="1" applyBorder="1"/>
    <xf numFmtId="43" fontId="8" fillId="0" borderId="0" xfId="3" applyNumberFormat="1" applyFont="1" applyBorder="1"/>
    <xf numFmtId="0" fontId="10" fillId="0" borderId="0" xfId="3" applyFont="1" applyBorder="1" applyAlignment="1">
      <alignment horizontal="center" vertical="center"/>
    </xf>
    <xf numFmtId="0" fontId="10" fillId="0" borderId="2" xfId="3" applyFont="1" applyBorder="1" applyAlignment="1">
      <alignment horizontal="center" vertical="center"/>
    </xf>
    <xf numFmtId="41" fontId="10" fillId="0" borderId="0" xfId="7" applyNumberFormat="1" applyFont="1" applyBorder="1" applyAlignment="1">
      <alignment horizontal="right" vertical="center"/>
    </xf>
    <xf numFmtId="41" fontId="10" fillId="0" borderId="1" xfId="7" applyNumberFormat="1" applyFont="1" applyBorder="1" applyAlignment="1">
      <alignment horizontal="right" vertical="center"/>
    </xf>
    <xf numFmtId="41" fontId="10" fillId="0" borderId="0" xfId="3" applyNumberFormat="1" applyFont="1" applyBorder="1" applyAlignment="1">
      <alignment vertical="center"/>
    </xf>
    <xf numFmtId="43" fontId="22" fillId="0" borderId="0" xfId="3" applyNumberFormat="1" applyFont="1" applyBorder="1" applyAlignment="1">
      <alignment horizontal="right" vertical="center"/>
    </xf>
    <xf numFmtId="43" fontId="22" fillId="0" borderId="0" xfId="7" applyNumberFormat="1" applyFont="1" applyBorder="1" applyAlignment="1">
      <alignment horizontal="right" vertical="center"/>
    </xf>
    <xf numFmtId="43" fontId="22" fillId="0" borderId="0" xfId="3" applyNumberFormat="1" applyFont="1" applyBorder="1" applyAlignment="1">
      <alignment vertical="center"/>
    </xf>
    <xf numFmtId="0" fontId="10" fillId="0" borderId="0" xfId="7" applyFont="1" applyBorder="1" applyAlignment="1">
      <alignment horizontal="center" vertical="center"/>
    </xf>
    <xf numFmtId="0" fontId="10" fillId="0" borderId="2" xfId="7" applyFont="1" applyBorder="1" applyAlignment="1">
      <alignment horizontal="center" vertical="center"/>
    </xf>
    <xf numFmtId="43" fontId="22" fillId="0" borderId="3" xfId="3" applyNumberFormat="1" applyFont="1" applyBorder="1" applyAlignment="1">
      <alignment horizontal="right" vertical="center"/>
    </xf>
    <xf numFmtId="0" fontId="4" fillId="0" borderId="0" xfId="3" applyFont="1" applyBorder="1"/>
    <xf numFmtId="49" fontId="8" fillId="0" borderId="0" xfId="4" quotePrefix="1" applyNumberFormat="1" applyFont="1" applyBorder="1" applyAlignment="1" applyProtection="1">
      <alignment horizontal="center" vertical="center"/>
      <protection locked="0"/>
    </xf>
    <xf numFmtId="49" fontId="8" fillId="0" borderId="3" xfId="4" quotePrefix="1" applyNumberFormat="1" applyFont="1" applyBorder="1" applyAlignment="1" applyProtection="1">
      <alignment horizontal="center" vertical="center"/>
      <protection locked="0"/>
    </xf>
    <xf numFmtId="0" fontId="8" fillId="0" borderId="3" xfId="3" applyFont="1" applyBorder="1" applyAlignment="1">
      <alignment horizontal="center" vertical="center" wrapText="1"/>
    </xf>
    <xf numFmtId="179" fontId="10" fillId="0" borderId="1" xfId="3" applyNumberFormat="1" applyFont="1" applyBorder="1" applyAlignment="1">
      <alignment vertical="center"/>
    </xf>
    <xf numFmtId="4" fontId="22" fillId="0" borderId="1" xfId="3" applyNumberFormat="1" applyFont="1" applyBorder="1" applyAlignment="1">
      <alignment vertical="center"/>
    </xf>
    <xf numFmtId="43" fontId="22" fillId="0" borderId="1" xfId="3" applyNumberFormat="1" applyFont="1" applyBorder="1" applyAlignment="1">
      <alignment horizontal="right" vertical="center"/>
    </xf>
    <xf numFmtId="179" fontId="10" fillId="0" borderId="0" xfId="3" applyNumberFormat="1" applyFont="1" applyBorder="1" applyAlignment="1">
      <alignment vertical="center"/>
    </xf>
    <xf numFmtId="4" fontId="22" fillId="0" borderId="0" xfId="3" applyNumberFormat="1" applyFont="1" applyBorder="1" applyAlignment="1">
      <alignment vertical="center"/>
    </xf>
    <xf numFmtId="179" fontId="10" fillId="0" borderId="3" xfId="3" applyNumberFormat="1" applyFont="1" applyBorder="1" applyAlignment="1">
      <alignment vertical="center"/>
    </xf>
    <xf numFmtId="4" fontId="22" fillId="0" borderId="3" xfId="3" applyNumberFormat="1" applyFont="1" applyBorder="1" applyAlignment="1">
      <alignment vertical="center"/>
    </xf>
    <xf numFmtId="3" fontId="11" fillId="0" borderId="0" xfId="3" applyNumberFormat="1" applyFont="1" applyBorder="1" applyAlignment="1">
      <alignment vertical="center"/>
    </xf>
    <xf numFmtId="41" fontId="8" fillId="0" borderId="1" xfId="3" applyNumberFormat="1" applyFont="1" applyBorder="1" applyAlignment="1">
      <alignment horizontal="right" vertical="center"/>
    </xf>
    <xf numFmtId="41" fontId="8" fillId="0" borderId="0" xfId="3" applyNumberFormat="1" applyFont="1" applyBorder="1" applyAlignment="1">
      <alignment horizontal="right" vertical="center"/>
    </xf>
    <xf numFmtId="43" fontId="23" fillId="0" borderId="0" xfId="3" applyNumberFormat="1" applyFont="1" applyBorder="1" applyAlignment="1">
      <alignment horizontal="right" vertical="center"/>
    </xf>
    <xf numFmtId="41" fontId="10" fillId="0" borderId="0" xfId="3" quotePrefix="1" applyNumberFormat="1" applyFont="1" applyBorder="1" applyAlignment="1">
      <alignment horizontal="right" vertical="center"/>
    </xf>
    <xf numFmtId="0" fontId="8" fillId="0" borderId="0" xfId="3" applyFont="1" applyFill="1" applyBorder="1"/>
    <xf numFmtId="41" fontId="8" fillId="0" borderId="0" xfId="3" applyNumberFormat="1" applyFont="1" applyFill="1" applyBorder="1" applyAlignment="1">
      <alignment horizontal="right" vertical="center"/>
    </xf>
    <xf numFmtId="41" fontId="10" fillId="0" borderId="3" xfId="3" applyNumberFormat="1" applyFont="1" applyBorder="1" applyAlignment="1">
      <alignment vertical="center"/>
    </xf>
    <xf numFmtId="43" fontId="22" fillId="0" borderId="3" xfId="3" applyNumberFormat="1" applyFont="1" applyBorder="1" applyAlignment="1">
      <alignment vertical="center"/>
    </xf>
    <xf numFmtId="43" fontId="23" fillId="0" borderId="3" xfId="3" applyNumberFormat="1" applyFont="1" applyBorder="1" applyAlignment="1">
      <alignment horizontal="right" vertical="center"/>
    </xf>
    <xf numFmtId="0" fontId="11" fillId="0" borderId="0" xfId="8" applyFont="1" applyBorder="1" applyAlignment="1">
      <alignment vertical="center"/>
    </xf>
    <xf numFmtId="0" fontId="8" fillId="0" borderId="0" xfId="9" applyFont="1" applyBorder="1" applyAlignment="1">
      <alignment vertical="center"/>
    </xf>
    <xf numFmtId="0" fontId="8" fillId="0" borderId="1" xfId="9" applyFont="1" applyBorder="1" applyAlignment="1">
      <alignment horizontal="center" vertical="center"/>
    </xf>
    <xf numFmtId="41" fontId="10" fillId="0" borderId="0" xfId="9" applyNumberFormat="1" applyFont="1" applyBorder="1" applyAlignment="1">
      <alignment horizontal="right" vertical="center" indent="1"/>
    </xf>
    <xf numFmtId="43" fontId="10" fillId="0" borderId="0" xfId="9" applyNumberFormat="1" applyFont="1" applyBorder="1" applyAlignment="1">
      <alignment horizontal="right" vertical="center" indent="1"/>
    </xf>
    <xf numFmtId="41" fontId="10" fillId="0" borderId="3" xfId="9" applyNumberFormat="1" applyFont="1" applyBorder="1" applyAlignment="1">
      <alignment horizontal="right" vertical="center"/>
    </xf>
    <xf numFmtId="43" fontId="10" fillId="0" borderId="3" xfId="9" applyNumberFormat="1" applyFont="1" applyBorder="1" applyAlignment="1">
      <alignment horizontal="right" vertical="center"/>
    </xf>
    <xf numFmtId="0" fontId="11" fillId="0" borderId="0" xfId="9" applyFont="1" applyBorder="1" applyAlignment="1">
      <alignment vertical="center"/>
    </xf>
    <xf numFmtId="0" fontId="11" fillId="0" borderId="0" xfId="9" applyFont="1" applyBorder="1" applyAlignment="1">
      <alignment vertical="top"/>
    </xf>
    <xf numFmtId="0" fontId="8" fillId="0" borderId="0" xfId="9" applyFont="1" applyBorder="1" applyAlignment="1">
      <alignment vertical="top"/>
    </xf>
    <xf numFmtId="0" fontId="4" fillId="0" borderId="0" xfId="9" applyFont="1" applyBorder="1" applyAlignment="1">
      <alignment vertical="center"/>
    </xf>
    <xf numFmtId="0" fontId="8" fillId="0" borderId="0" xfId="9" applyFont="1" applyBorder="1" applyAlignment="1">
      <alignment horizontal="distributed" vertical="center"/>
    </xf>
    <xf numFmtId="179" fontId="10" fillId="0" borderId="0" xfId="9" applyNumberFormat="1" applyFont="1" applyBorder="1" applyAlignment="1">
      <alignment vertical="center"/>
    </xf>
    <xf numFmtId="181" fontId="10" fillId="0" borderId="0" xfId="9" applyNumberFormat="1" applyFont="1" applyBorder="1" applyAlignment="1">
      <alignment vertical="center"/>
    </xf>
    <xf numFmtId="41" fontId="10" fillId="0" borderId="1" xfId="9" applyNumberFormat="1" applyFont="1" applyBorder="1" applyAlignment="1">
      <alignment horizontal="right" vertical="center"/>
    </xf>
    <xf numFmtId="43" fontId="10" fillId="0" borderId="1" xfId="9" applyNumberFormat="1" applyFont="1" applyBorder="1" applyAlignment="1">
      <alignment horizontal="right" vertical="center"/>
    </xf>
    <xf numFmtId="41" fontId="10" fillId="0" borderId="0" xfId="9" applyNumberFormat="1" applyFont="1" applyBorder="1" applyAlignment="1">
      <alignment horizontal="right" vertical="center"/>
    </xf>
    <xf numFmtId="43" fontId="10" fillId="0" borderId="0" xfId="9" applyNumberFormat="1" applyFont="1" applyBorder="1" applyAlignment="1">
      <alignment horizontal="right" vertical="center"/>
    </xf>
    <xf numFmtId="41" fontId="10" fillId="0" borderId="0" xfId="9" applyNumberFormat="1" applyFont="1" applyFill="1" applyBorder="1" applyAlignment="1">
      <alignment horizontal="right" vertical="center"/>
    </xf>
    <xf numFmtId="0" fontId="8" fillId="0" borderId="0" xfId="9" applyFont="1" applyFill="1" applyBorder="1" applyAlignment="1">
      <alignment vertical="center"/>
    </xf>
    <xf numFmtId="0" fontId="8" fillId="0" borderId="3" xfId="9" applyFont="1" applyBorder="1" applyAlignment="1">
      <alignment horizontal="distributed" vertical="center"/>
    </xf>
    <xf numFmtId="179" fontId="10" fillId="0" borderId="3" xfId="9" applyNumberFormat="1" applyFont="1" applyBorder="1" applyAlignment="1">
      <alignment vertical="center"/>
    </xf>
    <xf numFmtId="181" fontId="10" fillId="0" borderId="3" xfId="9" applyNumberFormat="1" applyFont="1" applyBorder="1" applyAlignment="1">
      <alignment vertical="center"/>
    </xf>
    <xf numFmtId="0" fontId="11" fillId="0" borderId="0" xfId="9" quotePrefix="1" applyFont="1" applyBorder="1" applyAlignment="1">
      <alignment horizontal="left" vertical="center"/>
    </xf>
    <xf numFmtId="182" fontId="11" fillId="0" borderId="0" xfId="9" applyNumberFormat="1" applyFont="1" applyBorder="1" applyAlignment="1">
      <alignment vertical="center"/>
    </xf>
    <xf numFmtId="0" fontId="11" fillId="0" borderId="0" xfId="9" quotePrefix="1" applyFont="1" applyBorder="1" applyAlignment="1">
      <alignment vertical="center"/>
    </xf>
    <xf numFmtId="0" fontId="25" fillId="0" borderId="0" xfId="9" applyFont="1" applyBorder="1" applyAlignment="1">
      <alignment vertical="center"/>
    </xf>
    <xf numFmtId="43" fontId="10" fillId="0" borderId="1" xfId="9" applyNumberFormat="1" applyFont="1" applyBorder="1" applyAlignment="1">
      <alignment vertical="center"/>
    </xf>
    <xf numFmtId="0" fontId="17" fillId="0" borderId="0" xfId="10" applyFont="1" applyBorder="1">
      <alignment vertical="center"/>
    </xf>
    <xf numFmtId="0" fontId="27" fillId="0" borderId="0" xfId="9" applyFont="1" applyBorder="1" applyAlignment="1">
      <alignment vertical="center"/>
    </xf>
    <xf numFmtId="41" fontId="10" fillId="0" borderId="0" xfId="9" applyNumberFormat="1" applyFont="1" applyBorder="1" applyAlignment="1">
      <alignment horizontal="center" vertical="center"/>
    </xf>
    <xf numFmtId="41" fontId="21" fillId="0" borderId="0" xfId="1" applyNumberFormat="1" applyFont="1" applyBorder="1" applyAlignment="1">
      <alignment horizontal="center" vertical="center"/>
    </xf>
    <xf numFmtId="41" fontId="10" fillId="0" borderId="3" xfId="9" applyNumberFormat="1" applyFont="1" applyBorder="1" applyAlignment="1">
      <alignment horizontal="center" vertical="center"/>
    </xf>
    <xf numFmtId="41" fontId="21" fillId="0" borderId="3" xfId="0" applyNumberFormat="1" applyFont="1" applyBorder="1">
      <alignment vertical="center"/>
    </xf>
    <xf numFmtId="43" fontId="8" fillId="0" borderId="3" xfId="1" applyNumberFormat="1" applyFont="1" applyBorder="1" applyAlignment="1">
      <alignment horizontal="center" vertical="center"/>
    </xf>
    <xf numFmtId="41" fontId="8" fillId="0" borderId="2" xfId="1" applyNumberFormat="1" applyFont="1" applyBorder="1" applyAlignment="1">
      <alignment horizontal="center" vertical="center"/>
    </xf>
    <xf numFmtId="182" fontId="8" fillId="0" borderId="0" xfId="1" applyNumberFormat="1" applyFont="1" applyBorder="1" applyAlignment="1">
      <alignment vertical="center"/>
    </xf>
    <xf numFmtId="182" fontId="8" fillId="0" borderId="0" xfId="1" applyNumberFormat="1" applyFont="1" applyFill="1" applyBorder="1" applyAlignment="1">
      <alignment vertical="center"/>
    </xf>
    <xf numFmtId="0" fontId="8" fillId="0" borderId="0" xfId="13" applyFont="1" applyBorder="1">
      <alignment vertical="center"/>
    </xf>
    <xf numFmtId="0" fontId="28" fillId="0" borderId="0" xfId="12" applyFont="1" applyBorder="1"/>
    <xf numFmtId="0" fontId="8" fillId="0" borderId="0" xfId="12" applyFont="1" applyBorder="1"/>
    <xf numFmtId="0" fontId="8" fillId="0" borderId="0" xfId="12" applyFont="1" applyBorder="1" applyAlignment="1">
      <alignment horizontal="center" vertical="center"/>
    </xf>
    <xf numFmtId="41" fontId="10" fillId="0" borderId="0" xfId="6" applyNumberFormat="1" applyFont="1" applyBorder="1" applyAlignment="1">
      <alignment horizontal="right" vertical="center"/>
    </xf>
    <xf numFmtId="41" fontId="10" fillId="0" borderId="3" xfId="12" applyNumberFormat="1" applyFont="1" applyBorder="1" applyAlignment="1">
      <alignment horizontal="center" vertical="center"/>
    </xf>
    <xf numFmtId="41" fontId="10" fillId="0" borderId="0" xfId="6" applyNumberFormat="1" applyFont="1" applyBorder="1" applyAlignment="1">
      <alignment horizontal="center" vertical="center"/>
    </xf>
    <xf numFmtId="0" fontId="28" fillId="0" borderId="0" xfId="18" applyFont="1" applyBorder="1">
      <alignment vertical="center"/>
    </xf>
    <xf numFmtId="0" fontId="11" fillId="0" borderId="0" xfId="18" applyFont="1" applyBorder="1">
      <alignment vertical="center"/>
    </xf>
    <xf numFmtId="0" fontId="10" fillId="0" borderId="2" xfId="18" applyFont="1" applyBorder="1" applyAlignment="1">
      <alignment horizontal="center" vertical="center"/>
    </xf>
    <xf numFmtId="0" fontId="11" fillId="0" borderId="2" xfId="18" applyFont="1" applyBorder="1" applyAlignment="1">
      <alignment horizontal="center" vertical="center"/>
    </xf>
    <xf numFmtId="0" fontId="8" fillId="0" borderId="0" xfId="17" quotePrefix="1" applyFont="1" applyBorder="1" applyAlignment="1">
      <alignment horizontal="center" vertical="center"/>
    </xf>
    <xf numFmtId="38" fontId="10" fillId="0" borderId="0" xfId="18" applyNumberFormat="1" applyFont="1" applyBorder="1" applyAlignment="1">
      <alignment horizontal="right" vertical="center"/>
    </xf>
    <xf numFmtId="41" fontId="10" fillId="0" borderId="0" xfId="18" applyNumberFormat="1" applyFont="1" applyBorder="1" applyAlignment="1">
      <alignment horizontal="right" vertical="center"/>
    </xf>
    <xf numFmtId="0" fontId="8" fillId="0" borderId="0" xfId="18" applyFont="1" applyBorder="1">
      <alignment vertical="center"/>
    </xf>
    <xf numFmtId="0" fontId="8" fillId="0" borderId="3" xfId="17" quotePrefix="1" applyFont="1" applyBorder="1" applyAlignment="1">
      <alignment horizontal="center" vertical="center"/>
    </xf>
    <xf numFmtId="41" fontId="10" fillId="0" borderId="3" xfId="18" applyNumberFormat="1" applyFont="1" applyBorder="1" applyAlignment="1">
      <alignment horizontal="right" vertical="center"/>
    </xf>
    <xf numFmtId="38" fontId="8" fillId="0" borderId="0" xfId="18" applyNumberFormat="1" applyFont="1" applyBorder="1">
      <alignment vertical="center"/>
    </xf>
    <xf numFmtId="0" fontId="10" fillId="0" borderId="3" xfId="1" applyFont="1" applyBorder="1" applyAlignment="1">
      <alignment horizontal="right"/>
    </xf>
    <xf numFmtId="0" fontId="10" fillId="0" borderId="0" xfId="1" applyFont="1" applyBorder="1" applyAlignment="1">
      <alignment horizontal="right"/>
    </xf>
    <xf numFmtId="0" fontId="10" fillId="0" borderId="0" xfId="1" applyFont="1" applyBorder="1" applyAlignment="1">
      <alignment horizontal="right" vertical="center"/>
    </xf>
    <xf numFmtId="0" fontId="8" fillId="0" borderId="2" xfId="19" applyFont="1" applyBorder="1" applyAlignment="1">
      <alignment horizontal="center" vertical="center" wrapText="1"/>
    </xf>
    <xf numFmtId="40" fontId="10" fillId="0" borderId="0" xfId="18" applyNumberFormat="1" applyFont="1" applyBorder="1" applyAlignment="1">
      <alignment horizontal="right" vertical="center"/>
    </xf>
    <xf numFmtId="3" fontId="8" fillId="0" borderId="0" xfId="1" applyNumberFormat="1" applyFont="1" applyBorder="1" applyAlignment="1">
      <alignment horizontal="center" vertical="center"/>
    </xf>
    <xf numFmtId="3" fontId="8" fillId="0" borderId="0" xfId="1" applyNumberFormat="1" applyFont="1" applyBorder="1" applyAlignment="1">
      <alignment vertical="center"/>
    </xf>
    <xf numFmtId="43" fontId="10" fillId="0" borderId="0" xfId="18" applyNumberFormat="1" applyFont="1" applyBorder="1" applyAlignment="1">
      <alignment horizontal="right" vertical="center"/>
    </xf>
    <xf numFmtId="0" fontId="4" fillId="0" borderId="0" xfId="1" applyFont="1" applyBorder="1" applyAlignment="1">
      <alignment vertical="center"/>
    </xf>
    <xf numFmtId="0" fontId="10" fillId="0" borderId="0" xfId="1" applyFont="1" applyBorder="1" applyAlignment="1">
      <alignment horizontal="center" vertical="center"/>
    </xf>
    <xf numFmtId="0" fontId="10" fillId="0" borderId="3" xfId="1" applyFont="1" applyBorder="1" applyAlignment="1">
      <alignment vertical="center"/>
    </xf>
    <xf numFmtId="181" fontId="10" fillId="0" borderId="0" xfId="1" applyNumberFormat="1" applyFont="1" applyBorder="1" applyAlignment="1">
      <alignment vertical="center"/>
    </xf>
    <xf numFmtId="0" fontId="8" fillId="0" borderId="0" xfId="21" applyFont="1" applyBorder="1" applyAlignment="1">
      <alignment horizontal="center" vertical="center"/>
    </xf>
    <xf numFmtId="179" fontId="10" fillId="0" borderId="0" xfId="1" applyNumberFormat="1" applyFont="1" applyBorder="1" applyAlignment="1">
      <alignment horizontal="right" vertical="center"/>
    </xf>
    <xf numFmtId="181" fontId="10" fillId="0" borderId="0" xfId="1" applyNumberFormat="1" applyFont="1" applyBorder="1" applyAlignment="1">
      <alignment horizontal="right" vertical="center"/>
    </xf>
    <xf numFmtId="0" fontId="8" fillId="0" borderId="0" xfId="21" applyFont="1" applyBorder="1" applyAlignment="1">
      <alignment horizontal="center" vertical="top"/>
    </xf>
    <xf numFmtId="183" fontId="8" fillId="0" borderId="0" xfId="1" applyNumberFormat="1" applyFont="1" applyBorder="1" applyAlignment="1">
      <alignment vertical="center"/>
    </xf>
    <xf numFmtId="183" fontId="8" fillId="0" borderId="0" xfId="1" applyNumberFormat="1" applyFont="1" applyBorder="1" applyAlignment="1">
      <alignment horizontal="right" vertical="center"/>
    </xf>
    <xf numFmtId="184" fontId="8" fillId="0" borderId="0" xfId="1" applyNumberFormat="1" applyFont="1" applyBorder="1" applyAlignment="1">
      <alignment horizontal="right" vertical="center"/>
    </xf>
    <xf numFmtId="185" fontId="10" fillId="0" borderId="0" xfId="1" applyNumberFormat="1" applyFont="1" applyBorder="1" applyAlignment="1">
      <alignment horizontal="right" vertical="center"/>
    </xf>
    <xf numFmtId="0" fontId="8" fillId="0" borderId="0" xfId="1" applyFont="1" applyBorder="1" applyAlignment="1">
      <alignment horizontal="center" vertical="center"/>
    </xf>
    <xf numFmtId="181" fontId="8" fillId="0" borderId="0" xfId="1" applyNumberFormat="1" applyFont="1" applyBorder="1" applyAlignment="1">
      <alignment vertical="center"/>
    </xf>
    <xf numFmtId="0" fontId="10" fillId="0" borderId="3" xfId="1" applyNumberFormat="1" applyFont="1" applyBorder="1" applyAlignment="1" applyProtection="1">
      <alignment vertical="center"/>
      <protection locked="0"/>
    </xf>
    <xf numFmtId="0" fontId="10" fillId="0" borderId="4" xfId="1" applyFont="1" applyBorder="1" applyAlignment="1">
      <alignment vertical="center"/>
    </xf>
    <xf numFmtId="0" fontId="33" fillId="0" borderId="3" xfId="1" applyFont="1" applyBorder="1" applyAlignment="1">
      <alignment horizontal="center" vertical="center"/>
    </xf>
    <xf numFmtId="0" fontId="8" fillId="0" borderId="4" xfId="1" applyFont="1" applyBorder="1" applyAlignment="1">
      <alignment vertical="center"/>
    </xf>
    <xf numFmtId="41" fontId="10" fillId="0" borderId="0" xfId="1" applyNumberFormat="1" applyFont="1" applyBorder="1" applyAlignment="1" applyProtection="1">
      <alignment horizontal="right" vertical="center"/>
      <protection locked="0"/>
    </xf>
    <xf numFmtId="185" fontId="10" fillId="0" borderId="3" xfId="1" applyNumberFormat="1" applyFont="1" applyBorder="1" applyAlignment="1">
      <alignment horizontal="right" vertical="center"/>
    </xf>
    <xf numFmtId="0" fontId="10" fillId="0" borderId="3" xfId="1" applyFont="1" applyBorder="1" applyAlignment="1"/>
    <xf numFmtId="0" fontId="10" fillId="0" borderId="0" xfId="1" applyFont="1" applyBorder="1" applyAlignment="1"/>
    <xf numFmtId="0" fontId="10" fillId="0" borderId="4" xfId="1" applyFont="1" applyBorder="1" applyAlignment="1"/>
    <xf numFmtId="0" fontId="8" fillId="0" borderId="4" xfId="1" applyFont="1" applyBorder="1" applyAlignment="1"/>
    <xf numFmtId="41" fontId="10" fillId="0" borderId="0" xfId="23" applyNumberFormat="1" applyFont="1" applyBorder="1" applyAlignment="1" applyProtection="1">
      <alignment horizontal="right" vertical="center"/>
      <protection locked="0"/>
    </xf>
    <xf numFmtId="49" fontId="8" fillId="0" borderId="0" xfId="1" quotePrefix="1" applyNumberFormat="1" applyFont="1" applyBorder="1" applyAlignment="1">
      <alignment horizontal="center" vertical="center"/>
    </xf>
    <xf numFmtId="49" fontId="8" fillId="0" borderId="3" xfId="1" quotePrefix="1" applyNumberFormat="1" applyFont="1" applyBorder="1" applyAlignment="1">
      <alignment horizontal="center" vertical="center"/>
    </xf>
    <xf numFmtId="41" fontId="10" fillId="0" borderId="3" xfId="23" applyNumberFormat="1" applyFont="1" applyBorder="1" applyAlignment="1" applyProtection="1">
      <alignment horizontal="right" vertical="center"/>
      <protection locked="0"/>
    </xf>
    <xf numFmtId="186" fontId="11" fillId="0" borderId="0" xfId="1" applyNumberFormat="1" applyFont="1" applyBorder="1" applyAlignment="1"/>
    <xf numFmtId="0" fontId="11" fillId="0" borderId="0" xfId="1" applyNumberFormat="1" applyFont="1" applyBorder="1" applyAlignment="1" applyProtection="1">
      <alignment horizontal="center"/>
      <protection locked="0"/>
    </xf>
    <xf numFmtId="0" fontId="17" fillId="0" borderId="0" xfId="0" applyFont="1" applyBorder="1">
      <alignment vertical="center"/>
    </xf>
    <xf numFmtId="0" fontId="36" fillId="0" borderId="0" xfId="1" applyFont="1" applyBorder="1" applyAlignment="1"/>
    <xf numFmtId="49" fontId="36" fillId="0" borderId="0" xfId="1" applyNumberFormat="1" applyFont="1" applyBorder="1" applyAlignment="1" applyProtection="1">
      <alignment horizontal="center" vertical="center"/>
      <protection locked="0"/>
    </xf>
    <xf numFmtId="49" fontId="36" fillId="0" borderId="0" xfId="1" applyNumberFormat="1" applyFont="1" applyBorder="1" applyAlignment="1">
      <alignment horizontal="center" vertical="center"/>
    </xf>
    <xf numFmtId="49" fontId="36" fillId="0" borderId="3" xfId="1" applyNumberFormat="1" applyFont="1" applyBorder="1" applyAlignment="1" applyProtection="1">
      <alignment horizontal="center" vertical="center"/>
      <protection locked="0"/>
    </xf>
    <xf numFmtId="49" fontId="36" fillId="0" borderId="0" xfId="1" applyNumberFormat="1" applyFont="1" applyBorder="1" applyAlignment="1" applyProtection="1">
      <alignment horizontal="distributed" vertical="center"/>
      <protection locked="0"/>
    </xf>
    <xf numFmtId="3" fontId="36" fillId="0" borderId="0" xfId="1" applyNumberFormat="1" applyFont="1" applyBorder="1" applyAlignment="1" applyProtection="1">
      <alignment horizontal="right" vertical="center"/>
      <protection locked="0"/>
    </xf>
    <xf numFmtId="186" fontId="36" fillId="0" borderId="0" xfId="1" applyNumberFormat="1" applyFont="1" applyBorder="1" applyAlignment="1" applyProtection="1">
      <alignment horizontal="right" vertical="center"/>
      <protection locked="0"/>
    </xf>
    <xf numFmtId="0" fontId="36" fillId="0" borderId="0" xfId="1" applyFont="1" applyBorder="1" applyAlignment="1">
      <alignment horizontal="center" vertical="center"/>
    </xf>
    <xf numFmtId="186" fontId="36" fillId="0" borderId="1" xfId="1" applyNumberFormat="1" applyFont="1" applyBorder="1" applyAlignment="1" applyProtection="1">
      <alignment horizontal="right" vertical="center"/>
      <protection locked="0"/>
    </xf>
    <xf numFmtId="3" fontId="36" fillId="0" borderId="1" xfId="1" applyNumberFormat="1" applyFont="1" applyBorder="1" applyAlignment="1" applyProtection="1">
      <alignment horizontal="right" vertical="center"/>
      <protection locked="0"/>
    </xf>
    <xf numFmtId="0" fontId="36" fillId="0" borderId="3" xfId="1" applyFont="1" applyBorder="1" applyAlignment="1">
      <alignment horizontal="center" vertical="center"/>
    </xf>
    <xf numFmtId="3" fontId="36" fillId="0" borderId="3" xfId="1" applyNumberFormat="1" applyFont="1" applyBorder="1" applyAlignment="1" applyProtection="1">
      <alignment horizontal="right" vertical="center"/>
      <protection locked="0"/>
    </xf>
    <xf numFmtId="186" fontId="36" fillId="0" borderId="3" xfId="1" applyNumberFormat="1" applyFont="1" applyBorder="1" applyAlignment="1" applyProtection="1">
      <alignment horizontal="right" vertical="center"/>
      <protection locked="0"/>
    </xf>
    <xf numFmtId="186" fontId="8" fillId="0" borderId="0" xfId="1" applyNumberFormat="1" applyFont="1" applyBorder="1" applyAlignment="1"/>
    <xf numFmtId="0" fontId="8" fillId="0" borderId="3" xfId="1" applyFont="1" applyBorder="1" applyAlignment="1">
      <alignment horizontal="center" vertical="center"/>
    </xf>
    <xf numFmtId="187" fontId="10" fillId="0" borderId="0" xfId="1" applyNumberFormat="1" applyFont="1" applyBorder="1">
      <alignment vertical="center"/>
    </xf>
    <xf numFmtId="188" fontId="10" fillId="0" borderId="0" xfId="1" applyNumberFormat="1" applyFont="1" applyBorder="1">
      <alignment vertical="center"/>
    </xf>
    <xf numFmtId="189" fontId="10" fillId="0" borderId="0" xfId="1" applyNumberFormat="1" applyFont="1" applyBorder="1">
      <alignment vertical="center"/>
    </xf>
    <xf numFmtId="0" fontId="11" fillId="0" borderId="1" xfId="1" applyFont="1" applyBorder="1" applyAlignment="1"/>
    <xf numFmtId="0" fontId="4" fillId="0" borderId="0" xfId="24" applyFont="1" applyBorder="1" applyAlignment="1">
      <alignment vertical="center"/>
    </xf>
    <xf numFmtId="0" fontId="8" fillId="0" borderId="0" xfId="24" applyFont="1" applyBorder="1" applyAlignment="1">
      <alignment vertical="center"/>
    </xf>
    <xf numFmtId="190" fontId="8" fillId="0" borderId="0" xfId="1" applyNumberFormat="1" applyFont="1" applyBorder="1" applyAlignment="1">
      <alignment horizontal="right" vertical="center"/>
    </xf>
    <xf numFmtId="191" fontId="8" fillId="0" borderId="0" xfId="1" applyNumberFormat="1" applyFont="1" applyBorder="1">
      <alignment vertical="center"/>
    </xf>
    <xf numFmtId="41" fontId="10" fillId="0" borderId="1" xfId="24" applyNumberFormat="1" applyFont="1" applyBorder="1" applyAlignment="1">
      <alignment horizontal="right" vertical="center"/>
    </xf>
    <xf numFmtId="43" fontId="10" fillId="0" borderId="1" xfId="24" applyNumberFormat="1" applyFont="1" applyBorder="1" applyAlignment="1">
      <alignment horizontal="right" vertical="center"/>
    </xf>
    <xf numFmtId="41" fontId="10" fillId="0" borderId="0" xfId="24" applyNumberFormat="1" applyFont="1" applyBorder="1" applyAlignment="1">
      <alignment horizontal="right" vertical="center"/>
    </xf>
    <xf numFmtId="43" fontId="10" fillId="0" borderId="0" xfId="24" applyNumberFormat="1" applyFont="1" applyBorder="1" applyAlignment="1">
      <alignment horizontal="right" vertical="center"/>
    </xf>
    <xf numFmtId="0" fontId="40" fillId="0" borderId="0" xfId="24" applyFont="1" applyBorder="1" applyAlignment="1">
      <alignment vertical="center"/>
    </xf>
    <xf numFmtId="41" fontId="10" fillId="0" borderId="0" xfId="24" applyNumberFormat="1" applyFont="1" applyFill="1" applyBorder="1" applyAlignment="1">
      <alignment horizontal="right" vertical="center"/>
    </xf>
    <xf numFmtId="0" fontId="8" fillId="0" borderId="0" xfId="24" applyFont="1" applyFill="1" applyBorder="1" applyAlignment="1">
      <alignment vertical="center"/>
    </xf>
    <xf numFmtId="0" fontId="40" fillId="0" borderId="0" xfId="24" applyFont="1" applyFill="1" applyBorder="1" applyAlignment="1">
      <alignment vertical="center"/>
    </xf>
    <xf numFmtId="0" fontId="8" fillId="0" borderId="0" xfId="24" applyFont="1" applyBorder="1"/>
    <xf numFmtId="190" fontId="8" fillId="0" borderId="3" xfId="1" applyNumberFormat="1" applyFont="1" applyBorder="1" applyAlignment="1">
      <alignment horizontal="right" vertical="center"/>
    </xf>
    <xf numFmtId="191" fontId="8" fillId="0" borderId="3" xfId="1" applyNumberFormat="1" applyFont="1" applyBorder="1">
      <alignment vertical="center"/>
    </xf>
    <xf numFmtId="41" fontId="10" fillId="0" borderId="3" xfId="24" applyNumberFormat="1" applyFont="1" applyBorder="1" applyAlignment="1">
      <alignment horizontal="right" vertical="center"/>
    </xf>
    <xf numFmtId="0" fontId="11" fillId="0" borderId="0" xfId="24" applyFont="1" applyBorder="1"/>
    <xf numFmtId="0" fontId="11" fillId="0" borderId="0" xfId="25" applyFont="1" applyBorder="1" applyAlignment="1">
      <alignment horizontal="left" vertical="distributed"/>
    </xf>
    <xf numFmtId="0" fontId="8" fillId="0" borderId="0" xfId="27" applyFont="1" applyBorder="1" applyAlignment="1">
      <alignment vertical="center"/>
    </xf>
    <xf numFmtId="192" fontId="10" fillId="0" borderId="1" xfId="28" applyNumberFormat="1" applyFont="1" applyBorder="1" applyAlignment="1">
      <alignment vertical="center"/>
    </xf>
    <xf numFmtId="43" fontId="10" fillId="0" borderId="0" xfId="28" applyNumberFormat="1" applyFont="1" applyBorder="1" applyAlignment="1">
      <alignment vertical="center"/>
    </xf>
    <xf numFmtId="41" fontId="10" fillId="0" borderId="0" xfId="28" applyNumberFormat="1" applyFont="1" applyBorder="1" applyAlignment="1">
      <alignment vertical="center"/>
    </xf>
    <xf numFmtId="43" fontId="10" fillId="0" borderId="3" xfId="28" applyNumberFormat="1" applyFont="1" applyBorder="1" applyAlignment="1">
      <alignment vertical="center"/>
    </xf>
    <xf numFmtId="43" fontId="8" fillId="0" borderId="0" xfId="28" applyNumberFormat="1" applyFont="1" applyBorder="1"/>
    <xf numFmtId="0" fontId="11" fillId="0" borderId="0" xfId="29" quotePrefix="1" applyFont="1" applyBorder="1" applyAlignment="1">
      <alignment vertical="center"/>
    </xf>
    <xf numFmtId="0" fontId="11" fillId="0" borderId="0" xfId="28" applyFont="1" applyBorder="1"/>
    <xf numFmtId="0" fontId="8" fillId="0" borderId="2" xfId="1" applyFont="1" applyBorder="1" applyAlignment="1">
      <alignment horizontal="distributed" vertical="center"/>
    </xf>
    <xf numFmtId="0" fontId="8" fillId="0" borderId="0" xfId="21" applyBorder="1" applyAlignment="1">
      <alignment horizontal="center" vertical="center"/>
    </xf>
    <xf numFmtId="0" fontId="39" fillId="0" borderId="0" xfId="1" applyFont="1" applyBorder="1">
      <alignment vertical="center"/>
    </xf>
    <xf numFmtId="0" fontId="8" fillId="0" borderId="3" xfId="21" applyBorder="1" applyAlignment="1">
      <alignment horizontal="center" vertical="center"/>
    </xf>
    <xf numFmtId="191" fontId="39" fillId="0" borderId="0" xfId="1" applyNumberFormat="1" applyFont="1" applyBorder="1">
      <alignment vertical="center"/>
    </xf>
    <xf numFmtId="0" fontId="11" fillId="0" borderId="0" xfId="21" applyFont="1" applyBorder="1" applyAlignment="1">
      <alignment horizontal="center" vertical="center"/>
    </xf>
    <xf numFmtId="0" fontId="11" fillId="0" borderId="0" xfId="21" applyFont="1" applyBorder="1" applyAlignment="1">
      <alignment vertical="center" wrapText="1"/>
    </xf>
    <xf numFmtId="0" fontId="8" fillId="0" borderId="0" xfId="21" quotePrefix="1" applyBorder="1" applyAlignment="1">
      <alignment horizontal="center" vertical="center"/>
    </xf>
    <xf numFmtId="0" fontId="8" fillId="0" borderId="0" xfId="1" applyFont="1" applyBorder="1" applyAlignment="1">
      <alignment horizontal="center"/>
    </xf>
    <xf numFmtId="0" fontId="8" fillId="0" borderId="0" xfId="30" applyBorder="1"/>
    <xf numFmtId="193" fontId="10" fillId="0" borderId="0" xfId="30" applyNumberFormat="1" applyFont="1" applyBorder="1" applyAlignment="1">
      <alignment horizontal="left"/>
    </xf>
    <xf numFmtId="0" fontId="8" fillId="0" borderId="3" xfId="30" applyBorder="1"/>
    <xf numFmtId="49" fontId="8" fillId="0" borderId="2" xfId="30" applyNumberFormat="1" applyBorder="1" applyAlignment="1">
      <alignment horizontal="center" vertical="center"/>
    </xf>
    <xf numFmtId="49" fontId="41" fillId="0" borderId="3" xfId="30" quotePrefix="1" applyNumberFormat="1" applyFont="1" applyBorder="1" applyAlignment="1">
      <alignment horizontal="center" vertical="center" wrapText="1"/>
    </xf>
    <xf numFmtId="41" fontId="10" fillId="0" borderId="0" xfId="30" applyNumberFormat="1" applyFont="1" applyBorder="1" applyAlignment="1">
      <alignment horizontal="right" vertical="center"/>
    </xf>
    <xf numFmtId="3" fontId="10" fillId="0" borderId="0" xfId="30" applyNumberFormat="1" applyFont="1" applyBorder="1" applyAlignment="1">
      <alignment horizontal="right" vertical="center" indent="1"/>
    </xf>
    <xf numFmtId="4" fontId="10" fillId="0" borderId="0" xfId="30" applyNumberFormat="1" applyFont="1" applyBorder="1" applyAlignment="1">
      <alignment horizontal="right" vertical="center" indent="1"/>
    </xf>
    <xf numFmtId="194" fontId="10" fillId="0" borderId="0" xfId="30" applyNumberFormat="1" applyFont="1" applyBorder="1" applyAlignment="1">
      <alignment horizontal="right" vertical="center"/>
    </xf>
    <xf numFmtId="0" fontId="9" fillId="0" borderId="0" xfId="30" applyFont="1" applyBorder="1"/>
    <xf numFmtId="3" fontId="9" fillId="0" borderId="0" xfId="30" applyNumberFormat="1" applyFont="1" applyBorder="1"/>
    <xf numFmtId="41" fontId="10" fillId="0" borderId="3" xfId="30" applyNumberFormat="1" applyFont="1" applyBorder="1" applyAlignment="1">
      <alignment horizontal="right" vertical="center"/>
    </xf>
    <xf numFmtId="3" fontId="10" fillId="0" borderId="3" xfId="30" applyNumberFormat="1" applyFont="1" applyBorder="1" applyAlignment="1">
      <alignment horizontal="right" vertical="center" indent="1"/>
    </xf>
    <xf numFmtId="4" fontId="10" fillId="0" borderId="3" xfId="30" applyNumberFormat="1" applyFont="1" applyBorder="1" applyAlignment="1">
      <alignment horizontal="right" vertical="center" indent="1"/>
    </xf>
    <xf numFmtId="194" fontId="10" fillId="0" borderId="3" xfId="30" applyNumberFormat="1" applyFont="1" applyBorder="1" applyAlignment="1">
      <alignment horizontal="right" vertical="center"/>
    </xf>
    <xf numFmtId="0" fontId="11" fillId="0" borderId="0" xfId="30" applyFont="1" applyBorder="1" applyAlignment="1">
      <alignment vertical="center"/>
    </xf>
    <xf numFmtId="0" fontId="8" fillId="0" borderId="0" xfId="30" applyBorder="1" applyAlignment="1">
      <alignment vertical="center"/>
    </xf>
    <xf numFmtId="4" fontId="11" fillId="0" borderId="0" xfId="30" applyNumberFormat="1" applyFont="1" applyBorder="1" applyAlignment="1">
      <alignment vertical="center"/>
    </xf>
    <xf numFmtId="0" fontId="11" fillId="0" borderId="0" xfId="30" applyFont="1" applyBorder="1"/>
    <xf numFmtId="0" fontId="4" fillId="0" borderId="0" xfId="30" applyFont="1" applyBorder="1"/>
    <xf numFmtId="41" fontId="8" fillId="0" borderId="2" xfId="30" applyNumberFormat="1" applyBorder="1" applyAlignment="1">
      <alignment horizontal="center" vertical="center"/>
    </xf>
    <xf numFmtId="43" fontId="8" fillId="0" borderId="2" xfId="30" applyNumberFormat="1" applyBorder="1" applyAlignment="1">
      <alignment horizontal="center" vertical="center"/>
    </xf>
    <xf numFmtId="0" fontId="8" fillId="0" borderId="0" xfId="30" applyBorder="1" applyAlignment="1">
      <alignment horizontal="center" vertical="center"/>
    </xf>
    <xf numFmtId="41" fontId="10" fillId="0" borderId="0" xfId="30" applyNumberFormat="1" applyFont="1" applyBorder="1" applyAlignment="1">
      <alignment horizontal="right" vertical="center" indent="1"/>
    </xf>
    <xf numFmtId="43" fontId="10" fillId="0" borderId="0" xfId="30" applyNumberFormat="1" applyFont="1" applyBorder="1" applyAlignment="1">
      <alignment horizontal="right" vertical="center"/>
    </xf>
    <xf numFmtId="0" fontId="47" fillId="0" borderId="0" xfId="30" applyFont="1" applyBorder="1" applyAlignment="1">
      <alignment vertical="center"/>
    </xf>
    <xf numFmtId="3" fontId="11" fillId="0" borderId="0" xfId="30" applyNumberFormat="1" applyFont="1" applyBorder="1" applyAlignment="1">
      <alignment vertical="center"/>
    </xf>
    <xf numFmtId="0" fontId="8" fillId="0" borderId="3" xfId="30" applyBorder="1" applyAlignment="1">
      <alignment horizontal="center" vertical="center"/>
    </xf>
    <xf numFmtId="41" fontId="10" fillId="0" borderId="3" xfId="30" applyNumberFormat="1" applyFont="1" applyBorder="1" applyAlignment="1">
      <alignment horizontal="right" vertical="center" indent="1"/>
    </xf>
    <xf numFmtId="43" fontId="10" fillId="0" borderId="3" xfId="30" applyNumberFormat="1" applyFont="1" applyBorder="1" applyAlignment="1">
      <alignment horizontal="right" vertical="center"/>
    </xf>
    <xf numFmtId="41" fontId="8" fillId="0" borderId="0" xfId="30" applyNumberFormat="1" applyBorder="1" applyAlignment="1">
      <alignment horizontal="right" vertical="center" indent="1"/>
    </xf>
    <xf numFmtId="43" fontId="8" fillId="0" borderId="0" xfId="30" applyNumberFormat="1" applyBorder="1" applyAlignment="1">
      <alignment horizontal="right" vertical="center" indent="1"/>
    </xf>
    <xf numFmtId="0" fontId="11" fillId="0" borderId="0" xfId="30" applyFont="1" applyBorder="1" applyAlignment="1">
      <alignment vertical="top"/>
    </xf>
    <xf numFmtId="0" fontId="4" fillId="0" borderId="0" xfId="30" quotePrefix="1" applyFont="1" applyBorder="1" applyAlignment="1">
      <alignment horizontal="center" vertical="center"/>
    </xf>
    <xf numFmtId="41" fontId="8" fillId="0" borderId="2" xfId="30" applyNumberFormat="1" applyBorder="1" applyAlignment="1">
      <alignment horizontal="centerContinuous" vertical="center"/>
    </xf>
    <xf numFmtId="43" fontId="8" fillId="0" borderId="2" xfId="30" applyNumberFormat="1" applyBorder="1" applyAlignment="1">
      <alignment horizontal="centerContinuous" vertical="center"/>
    </xf>
    <xf numFmtId="41" fontId="8" fillId="0" borderId="2" xfId="30" quotePrefix="1" applyNumberFormat="1" applyBorder="1" applyAlignment="1">
      <alignment horizontal="centerContinuous" vertical="center"/>
    </xf>
    <xf numFmtId="0" fontId="12" fillId="0" borderId="0" xfId="30" applyFont="1" applyBorder="1"/>
    <xf numFmtId="41" fontId="12" fillId="0" borderId="0" xfId="30" applyNumberFormat="1" applyFont="1" applyBorder="1"/>
    <xf numFmtId="43" fontId="9" fillId="0" borderId="0" xfId="30" applyNumberFormat="1" applyFont="1" applyBorder="1"/>
    <xf numFmtId="41" fontId="9" fillId="0" borderId="0" xfId="30" applyNumberFormat="1" applyFont="1" applyBorder="1"/>
    <xf numFmtId="41" fontId="8" fillId="0" borderId="0" xfId="30" applyNumberFormat="1" applyBorder="1"/>
    <xf numFmtId="43" fontId="8" fillId="0" borderId="0" xfId="30" applyNumberFormat="1" applyBorder="1"/>
    <xf numFmtId="0" fontId="12" fillId="0" borderId="0" xfId="30" applyFont="1" applyBorder="1" applyAlignment="1">
      <alignment vertical="top"/>
    </xf>
    <xf numFmtId="0" fontId="10" fillId="0" borderId="3" xfId="32" applyFont="1" applyBorder="1"/>
    <xf numFmtId="0" fontId="8" fillId="0" borderId="3" xfId="32" applyBorder="1"/>
    <xf numFmtId="0" fontId="8" fillId="0" borderId="0" xfId="1" applyFont="1" applyBorder="1">
      <alignment vertical="center"/>
    </xf>
    <xf numFmtId="0" fontId="41" fillId="0" borderId="3" xfId="32" applyFont="1" applyBorder="1" applyAlignment="1">
      <alignment horizontal="right" vertical="center"/>
    </xf>
    <xf numFmtId="195" fontId="8" fillId="0" borderId="0" xfId="17" quotePrefix="1" applyNumberFormat="1" applyFont="1" applyBorder="1" applyAlignment="1">
      <alignment horizontal="center" vertical="center"/>
    </xf>
    <xf numFmtId="195" fontId="8" fillId="0" borderId="3" xfId="17" quotePrefix="1" applyNumberFormat="1" applyFont="1" applyBorder="1" applyAlignment="1">
      <alignment horizontal="center" vertical="center"/>
    </xf>
    <xf numFmtId="0" fontId="11" fillId="0" borderId="0" xfId="17" quotePrefix="1" applyFont="1" applyBorder="1" applyAlignment="1">
      <alignment horizontal="left" vertical="center"/>
    </xf>
    <xf numFmtId="41" fontId="11" fillId="0" borderId="0" xfId="32" applyNumberFormat="1" applyFont="1" applyBorder="1" applyAlignment="1">
      <alignment horizontal="left" vertical="center"/>
    </xf>
    <xf numFmtId="41" fontId="11" fillId="0" borderId="0" xfId="32" applyNumberFormat="1" applyFont="1" applyBorder="1" applyAlignment="1">
      <alignment horizontal="right" vertical="center"/>
    </xf>
    <xf numFmtId="41" fontId="11" fillId="0" borderId="0" xfId="33" applyNumberFormat="1" applyFont="1" applyBorder="1" applyAlignment="1">
      <alignment horizontal="right" vertical="center"/>
    </xf>
    <xf numFmtId="0" fontId="11" fillId="0" borderId="0" xfId="1" applyFont="1" applyBorder="1">
      <alignment vertical="center"/>
    </xf>
    <xf numFmtId="0" fontId="11" fillId="0" borderId="0" xfId="34" applyFont="1" applyBorder="1"/>
    <xf numFmtId="0" fontId="11" fillId="0" borderId="0" xfId="32" applyFont="1" applyBorder="1"/>
    <xf numFmtId="0" fontId="11" fillId="0" borderId="0" xfId="32" applyFont="1" applyBorder="1" applyAlignment="1">
      <alignment horizontal="right"/>
    </xf>
    <xf numFmtId="196" fontId="17" fillId="0" borderId="0" xfId="1" applyNumberFormat="1" applyFont="1" applyBorder="1">
      <alignment vertical="center"/>
    </xf>
    <xf numFmtId="3" fontId="8" fillId="0" borderId="0" xfId="1" applyNumberFormat="1" applyFont="1" applyBorder="1" applyAlignment="1">
      <alignment horizontal="right" vertical="center" indent="2"/>
    </xf>
    <xf numFmtId="4" fontId="8" fillId="0" borderId="0" xfId="1" applyNumberFormat="1" applyFont="1" applyBorder="1" applyAlignment="1">
      <alignment horizontal="right" vertical="center" indent="2"/>
    </xf>
    <xf numFmtId="4" fontId="8" fillId="0" borderId="0" xfId="1" applyNumberFormat="1" applyFont="1" applyBorder="1" applyAlignment="1"/>
    <xf numFmtId="4" fontId="8" fillId="0" borderId="3" xfId="1" applyNumberFormat="1" applyFont="1" applyBorder="1" applyAlignment="1">
      <alignment horizontal="right" vertical="center" indent="2"/>
    </xf>
    <xf numFmtId="0" fontId="11" fillId="0" borderId="0" xfId="1" applyFont="1" applyBorder="1" applyAlignment="1">
      <alignment horizontal="center" vertical="center"/>
    </xf>
    <xf numFmtId="0" fontId="8" fillId="0" borderId="3" xfId="1" applyFont="1" applyBorder="1" applyAlignment="1">
      <alignment horizontal="distributed" vertical="distributed"/>
    </xf>
    <xf numFmtId="3" fontId="8" fillId="0" borderId="0" xfId="1" applyNumberFormat="1" applyFont="1" applyBorder="1">
      <alignment vertical="center"/>
    </xf>
    <xf numFmtId="0" fontId="4" fillId="0" borderId="0" xfId="35" applyFont="1" applyBorder="1" applyAlignment="1">
      <alignment vertical="center"/>
    </xf>
    <xf numFmtId="0" fontId="10" fillId="0" borderId="0" xfId="35" applyFont="1" applyBorder="1" applyAlignment="1">
      <alignment horizontal="center" vertical="center"/>
    </xf>
    <xf numFmtId="0" fontId="10" fillId="0" borderId="0" xfId="35" applyFont="1" applyBorder="1" applyAlignment="1">
      <alignment vertical="center"/>
    </xf>
    <xf numFmtId="0" fontId="10" fillId="0" borderId="3" xfId="35" applyFont="1" applyBorder="1" applyAlignment="1">
      <alignment vertical="center"/>
    </xf>
    <xf numFmtId="0" fontId="8" fillId="0" borderId="0" xfId="35" applyFont="1" applyBorder="1" applyAlignment="1">
      <alignment vertical="center"/>
    </xf>
    <xf numFmtId="41" fontId="8" fillId="0" borderId="0" xfId="35" quotePrefix="1" applyNumberFormat="1" applyFont="1" applyBorder="1" applyAlignment="1">
      <alignment horizontal="center" vertical="center"/>
    </xf>
    <xf numFmtId="41" fontId="10" fillId="0" borderId="0" xfId="35" applyNumberFormat="1" applyFont="1" applyBorder="1" applyAlignment="1">
      <alignment horizontal="right" vertical="center" indent="1"/>
    </xf>
    <xf numFmtId="180" fontId="8" fillId="0" borderId="0" xfId="35" applyNumberFormat="1" applyFont="1" applyBorder="1" applyAlignment="1">
      <alignment vertical="center"/>
    </xf>
    <xf numFmtId="41" fontId="8" fillId="0" borderId="3" xfId="35" quotePrefix="1" applyNumberFormat="1" applyFont="1" applyBorder="1" applyAlignment="1">
      <alignment horizontal="center" vertical="center"/>
    </xf>
    <xf numFmtId="41" fontId="10" fillId="0" borderId="3" xfId="35" applyNumberFormat="1" applyFont="1" applyBorder="1" applyAlignment="1">
      <alignment horizontal="right" vertical="center" indent="1"/>
    </xf>
    <xf numFmtId="0" fontId="8" fillId="0" borderId="0" xfId="36" applyFont="1" applyBorder="1">
      <alignment vertical="center"/>
    </xf>
    <xf numFmtId="0" fontId="8" fillId="0" borderId="0" xfId="35" applyFont="1" applyBorder="1" applyAlignment="1">
      <alignment horizontal="center" vertical="center"/>
    </xf>
    <xf numFmtId="0" fontId="8" fillId="0" borderId="0" xfId="37" applyFont="1" applyBorder="1"/>
    <xf numFmtId="0" fontId="27" fillId="0" borderId="0" xfId="37" applyFont="1" applyBorder="1" applyAlignment="1">
      <alignment horizontal="center" vertical="center"/>
    </xf>
    <xf numFmtId="0" fontId="27" fillId="0" borderId="0" xfId="37" applyFont="1" applyBorder="1" applyAlignment="1">
      <alignment vertical="center"/>
    </xf>
    <xf numFmtId="0" fontId="27" fillId="0" borderId="0" xfId="37" applyFont="1" applyBorder="1" applyAlignment="1" applyProtection="1">
      <alignment vertical="center"/>
      <protection locked="0"/>
    </xf>
    <xf numFmtId="0" fontId="8" fillId="0" borderId="0" xfId="37" applyFont="1" applyBorder="1" applyAlignment="1">
      <alignment vertical="center"/>
    </xf>
    <xf numFmtId="0" fontId="8" fillId="0" borderId="0" xfId="39" quotePrefix="1" applyFont="1" applyBorder="1" applyAlignment="1">
      <alignment horizontal="center" vertical="center"/>
    </xf>
    <xf numFmtId="190" fontId="8" fillId="0" borderId="0" xfId="26" applyNumberFormat="1" applyFont="1" applyBorder="1" applyAlignment="1">
      <alignment horizontal="right" vertical="center"/>
    </xf>
    <xf numFmtId="3" fontId="8" fillId="0" borderId="0" xfId="26" applyNumberFormat="1" applyFont="1" applyBorder="1" applyAlignment="1">
      <alignment horizontal="right" vertical="center" indent="1"/>
    </xf>
    <xf numFmtId="0" fontId="8" fillId="0" borderId="0" xfId="37" applyFont="1" applyBorder="1" applyAlignment="1">
      <alignment horizontal="right" indent="1"/>
    </xf>
    <xf numFmtId="0" fontId="8" fillId="0" borderId="3" xfId="39" quotePrefix="1" applyFont="1" applyBorder="1" applyAlignment="1">
      <alignment horizontal="center" vertical="center"/>
    </xf>
    <xf numFmtId="190" fontId="8" fillId="0" borderId="3" xfId="26" applyNumberFormat="1" applyFont="1" applyBorder="1" applyAlignment="1">
      <alignment horizontal="right" vertical="center"/>
    </xf>
    <xf numFmtId="3" fontId="8" fillId="0" borderId="3" xfId="26" applyNumberFormat="1" applyFont="1" applyBorder="1" applyAlignment="1">
      <alignment horizontal="right" vertical="center" indent="1"/>
    </xf>
    <xf numFmtId="0" fontId="11" fillId="0" borderId="0" xfId="37" applyFont="1" applyBorder="1" applyAlignment="1">
      <alignment vertical="center"/>
    </xf>
    <xf numFmtId="0" fontId="11" fillId="0" borderId="0" xfId="37" applyFont="1" applyBorder="1"/>
    <xf numFmtId="0" fontId="27" fillId="0" borderId="0" xfId="37" applyFont="1" applyBorder="1" applyAlignment="1">
      <alignment horizontal="center"/>
    </xf>
    <xf numFmtId="0" fontId="27" fillId="0" borderId="0" xfId="37" applyFont="1" applyBorder="1"/>
    <xf numFmtId="0" fontId="4" fillId="0" borderId="0" xfId="39" applyFont="1" applyBorder="1"/>
    <xf numFmtId="0" fontId="10" fillId="0" borderId="0" xfId="39" applyFont="1" applyBorder="1" applyAlignment="1">
      <alignment horizontal="right" vertical="center"/>
    </xf>
    <xf numFmtId="0" fontId="10" fillId="0" borderId="0" xfId="39" applyFont="1" applyBorder="1"/>
    <xf numFmtId="0" fontId="8" fillId="0" borderId="0" xfId="39" applyFont="1" applyBorder="1"/>
    <xf numFmtId="0" fontId="27" fillId="0" borderId="0" xfId="1" applyFont="1" applyBorder="1" applyAlignment="1">
      <alignment horizontal="center"/>
    </xf>
    <xf numFmtId="41" fontId="8" fillId="0" borderId="0" xfId="21" applyNumberFormat="1" applyBorder="1" applyAlignment="1">
      <alignment horizontal="center" vertical="center"/>
    </xf>
    <xf numFmtId="43" fontId="8" fillId="0" borderId="0" xfId="21" applyNumberFormat="1" applyBorder="1" applyAlignment="1">
      <alignment horizontal="center" vertical="center"/>
    </xf>
    <xf numFmtId="43" fontId="8" fillId="0" borderId="3" xfId="21" applyNumberFormat="1" applyBorder="1" applyAlignment="1">
      <alignment horizontal="center" vertical="center"/>
    </xf>
    <xf numFmtId="197" fontId="10" fillId="0" borderId="0" xfId="1" applyNumberFormat="1" applyFont="1" applyBorder="1" applyAlignment="1">
      <alignment horizontal="right" vertical="center"/>
    </xf>
    <xf numFmtId="197" fontId="10" fillId="0" borderId="1" xfId="1" applyNumberFormat="1" applyFont="1" applyBorder="1" applyAlignment="1">
      <alignment horizontal="right" vertical="center"/>
    </xf>
    <xf numFmtId="0" fontId="10" fillId="0" borderId="0" xfId="1" applyFont="1" applyBorder="1" applyAlignment="1">
      <alignment horizontal="distributed" vertical="distributed"/>
    </xf>
    <xf numFmtId="0" fontId="10" fillId="0" borderId="3" xfId="1" applyFont="1" applyBorder="1" applyAlignment="1">
      <alignment horizontal="distributed" vertical="distributed"/>
    </xf>
    <xf numFmtId="198" fontId="8" fillId="0" borderId="0" xfId="1" applyNumberFormat="1" applyFont="1" applyBorder="1">
      <alignment vertical="center"/>
    </xf>
    <xf numFmtId="0" fontId="4" fillId="0" borderId="0" xfId="1" applyFont="1" applyBorder="1">
      <alignment vertical="center"/>
    </xf>
    <xf numFmtId="41" fontId="8" fillId="0" borderId="0" xfId="1" applyNumberFormat="1" applyFont="1" applyBorder="1" applyAlignment="1">
      <alignment horizontal="right" vertical="center"/>
    </xf>
    <xf numFmtId="43" fontId="8" fillId="0" borderId="0" xfId="1" applyNumberFormat="1" applyFont="1" applyBorder="1">
      <alignment vertical="center"/>
    </xf>
    <xf numFmtId="41" fontId="8" fillId="0" borderId="3" xfId="1" applyNumberFormat="1" applyFont="1" applyBorder="1" applyAlignment="1">
      <alignment horizontal="right" vertical="center"/>
    </xf>
    <xf numFmtId="0" fontId="10" fillId="0" borderId="2" xfId="1" applyFont="1" applyBorder="1" applyAlignment="1">
      <alignment horizontal="center" vertical="center"/>
    </xf>
    <xf numFmtId="0" fontId="14" fillId="0" borderId="2" xfId="1" applyFont="1" applyBorder="1" applyAlignment="1">
      <alignment horizontal="center" vertical="center"/>
    </xf>
    <xf numFmtId="41" fontId="8" fillId="0" borderId="0" xfId="21" applyNumberFormat="1" applyFont="1" applyBorder="1" applyAlignment="1">
      <alignment horizontal="center" vertical="center"/>
    </xf>
    <xf numFmtId="43" fontId="8" fillId="0" borderId="0" xfId="21" applyNumberFormat="1" applyFont="1" applyBorder="1" applyAlignment="1">
      <alignment horizontal="center" vertical="center"/>
    </xf>
    <xf numFmtId="43" fontId="8" fillId="0" borderId="3" xfId="21" applyNumberFormat="1" applyFont="1" applyBorder="1" applyAlignment="1">
      <alignment horizontal="center" vertical="center"/>
    </xf>
    <xf numFmtId="49" fontId="4" fillId="0" borderId="0" xfId="1" applyNumberFormat="1" applyFont="1" applyBorder="1" applyAlignment="1" applyProtection="1">
      <alignment vertical="center"/>
      <protection locked="0"/>
    </xf>
    <xf numFmtId="49" fontId="33" fillId="0" borderId="2" xfId="1" quotePrefix="1" applyNumberFormat="1" applyFont="1" applyBorder="1" applyAlignment="1">
      <alignment horizontal="center" vertical="center"/>
    </xf>
    <xf numFmtId="41" fontId="8" fillId="0" borderId="2" xfId="23" applyNumberFormat="1" applyFont="1" applyBorder="1" applyAlignment="1" applyProtection="1">
      <alignment horizontal="center" vertical="center"/>
      <protection locked="0"/>
    </xf>
    <xf numFmtId="43" fontId="10" fillId="0" borderId="0" xfId="23" applyNumberFormat="1" applyFont="1" applyBorder="1" applyAlignment="1" applyProtection="1">
      <alignment horizontal="right" vertical="center"/>
      <protection locked="0"/>
    </xf>
    <xf numFmtId="43" fontId="10" fillId="0" borderId="3" xfId="23" applyNumberFormat="1" applyFont="1" applyBorder="1" applyAlignment="1" applyProtection="1">
      <alignment horizontal="right" vertical="center"/>
      <protection locked="0"/>
    </xf>
    <xf numFmtId="0" fontId="11" fillId="0" borderId="0" xfId="41" applyFont="1" applyBorder="1" applyAlignment="1"/>
    <xf numFmtId="0" fontId="11" fillId="0" borderId="0" xfId="1" applyFont="1" applyBorder="1" applyAlignment="1" applyProtection="1">
      <alignment horizontal="center"/>
      <protection locked="0"/>
    </xf>
    <xf numFmtId="0" fontId="8" fillId="0" borderId="0" xfId="42" applyFont="1" applyBorder="1" applyAlignment="1">
      <alignment horizontal="center" vertical="center"/>
    </xf>
    <xf numFmtId="0" fontId="8" fillId="0" borderId="0" xfId="42" applyFont="1" applyBorder="1" applyAlignment="1">
      <alignment vertical="center"/>
    </xf>
    <xf numFmtId="41" fontId="10" fillId="0" borderId="0" xfId="23" applyNumberFormat="1" applyFont="1" applyBorder="1" applyAlignment="1" applyProtection="1">
      <alignment horizontal="right" vertical="center" indent="1"/>
      <protection locked="0"/>
    </xf>
    <xf numFmtId="41" fontId="10" fillId="0" borderId="3" xfId="23" applyNumberFormat="1" applyFont="1" applyBorder="1" applyAlignment="1" applyProtection="1">
      <alignment horizontal="right" vertical="center" indent="1"/>
      <protection locked="0"/>
    </xf>
    <xf numFmtId="0" fontId="11" fillId="0" borderId="0" xfId="44" applyFont="1" applyBorder="1" applyAlignment="1">
      <alignment vertical="center"/>
    </xf>
    <xf numFmtId="0" fontId="11" fillId="0" borderId="0" xfId="42" applyFont="1" applyBorder="1" applyAlignment="1">
      <alignment horizontal="left" vertical="center"/>
    </xf>
    <xf numFmtId="0" fontId="11" fillId="0" borderId="0" xfId="42" applyFont="1" applyBorder="1" applyAlignment="1">
      <alignment horizontal="center" vertical="center"/>
    </xf>
    <xf numFmtId="49" fontId="11" fillId="0" borderId="0" xfId="42" applyNumberFormat="1" applyFont="1" applyBorder="1" applyAlignment="1">
      <alignment vertical="center"/>
    </xf>
    <xf numFmtId="196" fontId="11" fillId="0" borderId="0" xfId="42" applyNumberFormat="1" applyFont="1" applyBorder="1" applyAlignment="1">
      <alignment horizontal="center" vertical="center"/>
    </xf>
    <xf numFmtId="196" fontId="8" fillId="0" borderId="0" xfId="42" applyNumberFormat="1" applyFont="1" applyBorder="1" applyAlignment="1">
      <alignment horizontal="center" vertical="center"/>
    </xf>
    <xf numFmtId="49" fontId="57" fillId="0" borderId="0" xfId="45" applyNumberFormat="1" applyFont="1" applyBorder="1" applyAlignment="1">
      <alignment horizontal="left" vertical="center"/>
    </xf>
    <xf numFmtId="49" fontId="8" fillId="0" borderId="0" xfId="42" applyNumberFormat="1" applyFont="1" applyBorder="1" applyAlignment="1">
      <alignment horizontal="center" vertical="center"/>
    </xf>
    <xf numFmtId="0" fontId="4" fillId="0" borderId="0" xfId="44" applyFont="1" applyBorder="1" applyAlignment="1">
      <alignment vertical="center"/>
    </xf>
    <xf numFmtId="0" fontId="10" fillId="0" borderId="0" xfId="44" applyFont="1" applyBorder="1" applyAlignment="1">
      <alignment horizontal="centerContinuous" vertical="center"/>
    </xf>
    <xf numFmtId="0" fontId="10" fillId="0" borderId="0" xfId="44" applyFont="1" applyBorder="1" applyAlignment="1">
      <alignment vertical="center"/>
    </xf>
    <xf numFmtId="0" fontId="10" fillId="0" borderId="3" xfId="44" applyFont="1" applyBorder="1" applyAlignment="1">
      <alignment horizontal="right"/>
    </xf>
    <xf numFmtId="0" fontId="8" fillId="0" borderId="0" xfId="44" applyBorder="1" applyAlignment="1">
      <alignment vertical="center"/>
    </xf>
    <xf numFmtId="0" fontId="8" fillId="0" borderId="2" xfId="44" applyBorder="1" applyAlignment="1">
      <alignment horizontal="center" vertical="center"/>
    </xf>
    <xf numFmtId="0" fontId="8" fillId="0" borderId="0" xfId="44" applyBorder="1" applyAlignment="1">
      <alignment horizontal="center" vertical="center"/>
    </xf>
    <xf numFmtId="41" fontId="10" fillId="0" borderId="0" xfId="44" applyNumberFormat="1" applyFont="1" applyBorder="1" applyAlignment="1">
      <alignment horizontal="right" vertical="center"/>
    </xf>
    <xf numFmtId="43" fontId="10" fillId="0" borderId="0" xfId="44" applyNumberFormat="1" applyFont="1" applyBorder="1" applyAlignment="1">
      <alignment horizontal="right" vertical="center"/>
    </xf>
    <xf numFmtId="202" fontId="10" fillId="0" borderId="0" xfId="44" applyNumberFormat="1" applyFont="1" applyBorder="1" applyAlignment="1">
      <alignment vertical="center"/>
    </xf>
    <xf numFmtId="0" fontId="41" fillId="0" borderId="0" xfId="44" applyFont="1" applyBorder="1" applyAlignment="1">
      <alignment vertical="center"/>
    </xf>
    <xf numFmtId="0" fontId="8" fillId="0" borderId="3" xfId="44" applyBorder="1" applyAlignment="1">
      <alignment horizontal="center" vertical="center"/>
    </xf>
    <xf numFmtId="41" fontId="10" fillId="0" borderId="3" xfId="44" applyNumberFormat="1" applyFont="1" applyBorder="1" applyAlignment="1">
      <alignment horizontal="right" vertical="center"/>
    </xf>
    <xf numFmtId="43" fontId="10" fillId="0" borderId="3" xfId="44" applyNumberFormat="1" applyFont="1" applyBorder="1" applyAlignment="1">
      <alignment horizontal="right" vertical="center"/>
    </xf>
    <xf numFmtId="203" fontId="11" fillId="0" borderId="0" xfId="44" applyNumberFormat="1" applyFont="1" applyBorder="1" applyAlignment="1">
      <alignment vertical="center"/>
    </xf>
    <xf numFmtId="0" fontId="4" fillId="0" borderId="0" xfId="44" applyFont="1" applyBorder="1" applyAlignment="1">
      <alignment horizontal="right" vertical="center"/>
    </xf>
    <xf numFmtId="204" fontId="8" fillId="0" borderId="3" xfId="46" applyNumberFormat="1" applyFont="1" applyBorder="1" applyAlignment="1">
      <alignment horizontal="center" vertical="center"/>
    </xf>
    <xf numFmtId="0" fontId="8" fillId="0" borderId="0" xfId="44" applyBorder="1" applyAlignment="1">
      <alignment horizontal="right" vertical="center"/>
    </xf>
    <xf numFmtId="176" fontId="10" fillId="0" borderId="0" xfId="46" applyFont="1" applyBorder="1" applyAlignment="1">
      <alignment horizontal="right" vertical="center"/>
    </xf>
    <xf numFmtId="176" fontId="10" fillId="0" borderId="1" xfId="46" applyFont="1" applyBorder="1" applyAlignment="1">
      <alignment horizontal="right" vertical="center"/>
    </xf>
    <xf numFmtId="197" fontId="10" fillId="0" borderId="0" xfId="46" applyNumberFormat="1" applyFont="1" applyBorder="1" applyAlignment="1">
      <alignment horizontal="right" vertical="center"/>
    </xf>
    <xf numFmtId="204" fontId="10" fillId="0" borderId="0" xfId="46" applyNumberFormat="1" applyFont="1" applyBorder="1" applyAlignment="1">
      <alignment horizontal="right" vertical="center"/>
    </xf>
    <xf numFmtId="197" fontId="10" fillId="0" borderId="3" xfId="46" applyNumberFormat="1" applyFont="1" applyBorder="1" applyAlignment="1">
      <alignment horizontal="right" vertical="center"/>
    </xf>
    <xf numFmtId="204" fontId="10" fillId="0" borderId="3" xfId="46" applyNumberFormat="1" applyFont="1" applyBorder="1" applyAlignment="1">
      <alignment horizontal="right" vertical="center"/>
    </xf>
    <xf numFmtId="0" fontId="41" fillId="0" borderId="0" xfId="44" applyFont="1" applyBorder="1" applyAlignment="1">
      <alignment horizontal="right" vertical="center"/>
    </xf>
    <xf numFmtId="176" fontId="8" fillId="0" borderId="0" xfId="44" applyNumberFormat="1" applyBorder="1" applyAlignment="1">
      <alignment horizontal="right" vertical="center"/>
    </xf>
    <xf numFmtId="0" fontId="8" fillId="0" borderId="0" xfId="44" applyBorder="1"/>
    <xf numFmtId="0" fontId="4" fillId="0" borderId="0" xfId="44" applyFont="1" applyBorder="1"/>
    <xf numFmtId="43" fontId="8" fillId="0" borderId="1" xfId="44" applyNumberFormat="1" applyBorder="1" applyAlignment="1">
      <alignment horizontal="right" vertical="center" textRotation="255" wrapText="1"/>
    </xf>
    <xf numFmtId="0" fontId="8" fillId="0" borderId="1" xfId="44" applyBorder="1" applyAlignment="1">
      <alignment horizontal="center" vertical="distributed"/>
    </xf>
    <xf numFmtId="43" fontId="8" fillId="0" borderId="1" xfId="44" applyNumberFormat="1" applyBorder="1" applyAlignment="1">
      <alignment horizontal="right" vertical="center"/>
    </xf>
    <xf numFmtId="41" fontId="10" fillId="0" borderId="0" xfId="46" applyNumberFormat="1" applyFont="1" applyBorder="1" applyAlignment="1">
      <alignment horizontal="right" vertical="center"/>
    </xf>
    <xf numFmtId="43" fontId="10" fillId="0" borderId="0" xfId="46" applyNumberFormat="1" applyFont="1" applyBorder="1" applyAlignment="1">
      <alignment horizontal="right" vertical="center"/>
    </xf>
    <xf numFmtId="41" fontId="10" fillId="0" borderId="3" xfId="46" applyNumberFormat="1" applyFont="1" applyBorder="1" applyAlignment="1">
      <alignment horizontal="right" vertical="center"/>
    </xf>
    <xf numFmtId="43" fontId="10" fillId="0" borderId="3" xfId="46" applyNumberFormat="1" applyFont="1" applyBorder="1" applyAlignment="1">
      <alignment horizontal="right" vertical="center"/>
    </xf>
    <xf numFmtId="0" fontId="41" fillId="0" borderId="0" xfId="44" applyFont="1" applyBorder="1" applyAlignment="1">
      <alignment horizontal="center"/>
    </xf>
    <xf numFmtId="0" fontId="41" fillId="0" borderId="0" xfId="44" applyFont="1" applyBorder="1"/>
    <xf numFmtId="43" fontId="8" fillId="0" borderId="0" xfId="44" applyNumberFormat="1" applyBorder="1"/>
    <xf numFmtId="0" fontId="8" fillId="0" borderId="0" xfId="44" applyBorder="1" applyAlignment="1">
      <alignment horizontal="center"/>
    </xf>
    <xf numFmtId="0" fontId="4" fillId="0" borderId="0" xfId="44" applyFont="1" applyBorder="1" applyAlignment="1">
      <alignment vertical="center" wrapText="1"/>
    </xf>
    <xf numFmtId="0" fontId="10" fillId="0" borderId="0" xfId="44" applyFont="1" applyBorder="1" applyAlignment="1">
      <alignment horizontal="center" vertical="center" wrapText="1"/>
    </xf>
    <xf numFmtId="0" fontId="8" fillId="0" borderId="1" xfId="44" applyBorder="1" applyAlignment="1">
      <alignment horizontal="center" vertical="center" wrapText="1"/>
    </xf>
    <xf numFmtId="179" fontId="10" fillId="0" borderId="1" xfId="47" applyNumberFormat="1" applyFont="1" applyBorder="1" applyAlignment="1">
      <alignment horizontal="right" vertical="center"/>
    </xf>
    <xf numFmtId="0" fontId="10" fillId="0" borderId="0" xfId="44" applyFont="1" applyBorder="1" applyAlignment="1">
      <alignment horizontal="left" vertical="center" wrapText="1"/>
    </xf>
    <xf numFmtId="179" fontId="10" fillId="0" borderId="0" xfId="47" applyNumberFormat="1" applyFont="1" applyBorder="1" applyAlignment="1">
      <alignment horizontal="right" vertical="center"/>
    </xf>
    <xf numFmtId="179" fontId="10" fillId="0" borderId="3" xfId="47" applyNumberFormat="1" applyFont="1" applyBorder="1" applyAlignment="1">
      <alignment horizontal="right" vertical="center"/>
    </xf>
    <xf numFmtId="0" fontId="11" fillId="0" borderId="0" xfId="44" applyFont="1" applyBorder="1"/>
    <xf numFmtId="0" fontId="10" fillId="0" borderId="0" xfId="44" applyFont="1" applyBorder="1" applyAlignment="1">
      <alignment vertical="center" wrapText="1"/>
    </xf>
    <xf numFmtId="0" fontId="8" fillId="0" borderId="2" xfId="48" applyBorder="1" applyAlignment="1">
      <alignment horizontal="center" vertical="center"/>
    </xf>
    <xf numFmtId="41" fontId="10" fillId="0" borderId="1" xfId="49" applyNumberFormat="1" applyFont="1" applyBorder="1" applyAlignment="1">
      <alignment horizontal="center" vertical="center" wrapText="1"/>
    </xf>
    <xf numFmtId="41" fontId="61" fillId="0" borderId="0" xfId="51" applyNumberFormat="1" applyFont="1" applyBorder="1" applyAlignment="1">
      <alignment horizontal="center" vertical="center"/>
    </xf>
    <xf numFmtId="41" fontId="10" fillId="0" borderId="0" xfId="49" applyNumberFormat="1" applyFont="1" applyBorder="1" applyAlignment="1">
      <alignment horizontal="center" vertical="center" wrapText="1"/>
    </xf>
    <xf numFmtId="41" fontId="10" fillId="0" borderId="0" xfId="49" applyNumberFormat="1" applyFont="1" applyBorder="1" applyAlignment="1">
      <alignment horizontal="right" vertical="center"/>
    </xf>
    <xf numFmtId="41" fontId="10" fillId="0" borderId="3" xfId="49" applyNumberFormat="1" applyFont="1" applyBorder="1" applyAlignment="1">
      <alignment horizontal="center" vertical="center" wrapText="1"/>
    </xf>
    <xf numFmtId="0" fontId="10" fillId="0" borderId="0" xfId="54" applyFont="1" applyBorder="1" applyAlignment="1">
      <alignment horizontal="left" vertical="center"/>
    </xf>
    <xf numFmtId="38" fontId="10" fillId="0" borderId="0" xfId="49" applyNumberFormat="1" applyFont="1" applyBorder="1" applyAlignment="1">
      <alignment horizontal="right" vertical="center" wrapText="1"/>
    </xf>
    <xf numFmtId="0" fontId="10" fillId="0" borderId="0" xfId="55" applyFont="1" applyBorder="1" applyAlignment="1">
      <alignment horizontal="left" vertical="center"/>
    </xf>
    <xf numFmtId="0" fontId="10" fillId="0" borderId="0" xfId="55" applyFont="1" applyBorder="1" applyAlignment="1">
      <alignment horizontal="center" vertical="center"/>
    </xf>
    <xf numFmtId="0" fontId="27" fillId="0" borderId="0" xfId="42" applyFont="1" applyBorder="1" applyAlignment="1">
      <alignment horizontal="right" vertical="center"/>
    </xf>
    <xf numFmtId="0" fontId="8" fillId="0" borderId="0" xfId="42" applyFont="1" applyBorder="1" applyAlignment="1">
      <alignment horizontal="right" vertical="center"/>
    </xf>
    <xf numFmtId="0" fontId="27" fillId="0" borderId="0" xfId="42" applyFont="1" applyBorder="1" applyAlignment="1">
      <alignment horizontal="right"/>
    </xf>
    <xf numFmtId="207" fontId="56" fillId="0" borderId="0" xfId="42" applyNumberFormat="1" applyFont="1" applyBorder="1" applyAlignment="1">
      <alignment horizontal="right" vertical="center"/>
    </xf>
    <xf numFmtId="207" fontId="10" fillId="0" borderId="0" xfId="42" applyNumberFormat="1" applyFont="1" applyBorder="1" applyAlignment="1">
      <alignment horizontal="right" vertical="center"/>
    </xf>
    <xf numFmtId="201" fontId="8" fillId="0" borderId="0" xfId="42" quotePrefix="1" applyNumberFormat="1" applyFont="1" applyBorder="1" applyAlignment="1">
      <alignment horizontal="center" vertical="center"/>
    </xf>
    <xf numFmtId="207" fontId="10" fillId="0" borderId="3" xfId="42" applyNumberFormat="1" applyFont="1" applyBorder="1" applyAlignment="1">
      <alignment horizontal="right" vertical="center"/>
    </xf>
    <xf numFmtId="208" fontId="8" fillId="0" borderId="0" xfId="42" quotePrefix="1" applyNumberFormat="1" applyFont="1" applyBorder="1" applyAlignment="1">
      <alignment horizontal="center" vertical="center"/>
    </xf>
    <xf numFmtId="208" fontId="8" fillId="0" borderId="3" xfId="42" quotePrefix="1" applyNumberFormat="1" applyFont="1" applyBorder="1" applyAlignment="1">
      <alignment horizontal="center" vertical="center"/>
    </xf>
    <xf numFmtId="207" fontId="56" fillId="0" borderId="3" xfId="42" applyNumberFormat="1" applyFont="1" applyBorder="1" applyAlignment="1">
      <alignment horizontal="right" vertical="center"/>
    </xf>
    <xf numFmtId="0" fontId="11" fillId="0" borderId="0" xfId="42" applyFont="1" applyBorder="1" applyAlignment="1">
      <alignment horizontal="centerContinuous" vertical="center"/>
    </xf>
    <xf numFmtId="0" fontId="11" fillId="0" borderId="0" xfId="42" applyFont="1" applyBorder="1" applyAlignment="1">
      <alignment vertical="center"/>
    </xf>
    <xf numFmtId="0" fontId="8" fillId="0" borderId="0" xfId="44" quotePrefix="1" applyBorder="1" applyAlignment="1">
      <alignment horizontal="center" vertical="center"/>
    </xf>
    <xf numFmtId="176" fontId="10" fillId="0" borderId="0" xfId="46" applyFont="1" applyBorder="1" applyAlignment="1">
      <alignment vertical="center"/>
    </xf>
    <xf numFmtId="197" fontId="10" fillId="0" borderId="0" xfId="46" applyNumberFormat="1" applyFont="1" applyBorder="1" applyAlignment="1">
      <alignment vertical="center"/>
    </xf>
    <xf numFmtId="0" fontId="8" fillId="0" borderId="3" xfId="44" quotePrefix="1" applyBorder="1" applyAlignment="1">
      <alignment horizontal="center" vertical="center"/>
    </xf>
    <xf numFmtId="176" fontId="10" fillId="0" borderId="3" xfId="46" applyFont="1" applyBorder="1" applyAlignment="1">
      <alignment vertical="center"/>
    </xf>
    <xf numFmtId="197" fontId="10" fillId="0" borderId="3" xfId="46" applyNumberFormat="1" applyFont="1" applyBorder="1" applyAlignment="1">
      <alignment vertical="center"/>
    </xf>
    <xf numFmtId="176" fontId="8" fillId="0" borderId="0" xfId="46" applyFont="1" applyBorder="1" applyAlignment="1">
      <alignment vertical="center"/>
    </xf>
    <xf numFmtId="197" fontId="8" fillId="0" borderId="0" xfId="46" applyNumberFormat="1" applyFont="1" applyBorder="1" applyAlignment="1">
      <alignment vertical="center"/>
    </xf>
    <xf numFmtId="210" fontId="10" fillId="0" borderId="0" xfId="57" applyNumberFormat="1" applyFont="1" applyBorder="1" applyAlignment="1">
      <alignment horizontal="center" vertical="center"/>
    </xf>
    <xf numFmtId="43" fontId="10" fillId="0" borderId="0" xfId="44" applyNumberFormat="1" applyFont="1" applyBorder="1" applyAlignment="1">
      <alignment vertical="center"/>
    </xf>
    <xf numFmtId="210" fontId="10" fillId="0" borderId="0" xfId="57" applyNumberFormat="1" applyFont="1" applyBorder="1" applyAlignment="1">
      <alignment vertical="center"/>
    </xf>
    <xf numFmtId="210" fontId="10" fillId="0" borderId="3" xfId="57" applyNumberFormat="1" applyFont="1" applyBorder="1" applyAlignment="1">
      <alignment horizontal="center" vertical="center"/>
    </xf>
    <xf numFmtId="43" fontId="10" fillId="0" borderId="3" xfId="44" applyNumberFormat="1" applyFont="1" applyBorder="1" applyAlignment="1">
      <alignment vertical="center"/>
    </xf>
    <xf numFmtId="210" fontId="10" fillId="0" borderId="3" xfId="57" applyNumberFormat="1" applyFont="1" applyBorder="1" applyAlignment="1">
      <alignment vertical="center"/>
    </xf>
    <xf numFmtId="0" fontId="11" fillId="0" borderId="0" xfId="57" applyFont="1" applyBorder="1" applyAlignment="1">
      <alignment vertical="center"/>
    </xf>
    <xf numFmtId="0" fontId="8" fillId="0" borderId="0" xfId="44" applyBorder="1" applyAlignment="1">
      <alignment horizontal="distributed" vertical="center"/>
    </xf>
    <xf numFmtId="176" fontId="10" fillId="0" borderId="0" xfId="44" applyNumberFormat="1" applyFont="1" applyBorder="1" applyAlignment="1">
      <alignment horizontal="right" vertical="center"/>
    </xf>
    <xf numFmtId="197" fontId="10" fillId="0" borderId="0" xfId="44" applyNumberFormat="1" applyFont="1" applyBorder="1" applyAlignment="1">
      <alignment horizontal="right" vertical="center"/>
    </xf>
    <xf numFmtId="177" fontId="10" fillId="0" borderId="0" xfId="44" applyNumberFormat="1" applyFont="1" applyBorder="1" applyAlignment="1">
      <alignment horizontal="right" vertical="center"/>
    </xf>
    <xf numFmtId="0" fontId="8" fillId="0" borderId="0" xfId="44" applyBorder="1" applyAlignment="1">
      <alignment horizontal="distributed" vertical="center" wrapText="1"/>
    </xf>
    <xf numFmtId="0" fontId="8" fillId="0" borderId="3" xfId="44" applyBorder="1" applyAlignment="1">
      <alignment horizontal="distributed" vertical="center"/>
    </xf>
    <xf numFmtId="176" fontId="10" fillId="0" borderId="3" xfId="44" applyNumberFormat="1" applyFont="1" applyBorder="1" applyAlignment="1">
      <alignment horizontal="right" vertical="center"/>
    </xf>
    <xf numFmtId="177" fontId="10" fillId="0" borderId="3" xfId="44" applyNumberFormat="1" applyFont="1" applyBorder="1" applyAlignment="1">
      <alignment horizontal="right" vertical="center"/>
    </xf>
    <xf numFmtId="0" fontId="11" fillId="0" borderId="0" xfId="58" applyFont="1" applyBorder="1"/>
    <xf numFmtId="0" fontId="10" fillId="0" borderId="3" xfId="58" applyFont="1" applyBorder="1"/>
    <xf numFmtId="0" fontId="43" fillId="0" borderId="0" xfId="58" applyFont="1" applyBorder="1"/>
    <xf numFmtId="0" fontId="41" fillId="0" borderId="0" xfId="58" applyFont="1" applyBorder="1"/>
    <xf numFmtId="0" fontId="8" fillId="0" borderId="3" xfId="61" applyFont="1" applyBorder="1" applyAlignment="1">
      <alignment horizontal="center" vertical="distributed"/>
    </xf>
    <xf numFmtId="0" fontId="8" fillId="0" borderId="0" xfId="60" quotePrefix="1" applyFont="1" applyBorder="1" applyAlignment="1">
      <alignment horizontal="left" vertical="center" shrinkToFit="1"/>
    </xf>
    <xf numFmtId="41" fontId="10" fillId="0" borderId="0" xfId="60" applyNumberFormat="1" applyFont="1" applyBorder="1" applyAlignment="1">
      <alignment horizontal="right" vertical="center"/>
    </xf>
    <xf numFmtId="0" fontId="8" fillId="0" borderId="0" xfId="58" applyFont="1" applyBorder="1" applyAlignment="1">
      <alignment horizontal="right" vertical="center"/>
    </xf>
    <xf numFmtId="0" fontId="8" fillId="0" borderId="3" xfId="58" applyFont="1" applyBorder="1" applyAlignment="1">
      <alignment horizontal="right" vertical="center"/>
    </xf>
    <xf numFmtId="41" fontId="10" fillId="0" borderId="7" xfId="60" applyNumberFormat="1" applyFont="1" applyBorder="1" applyAlignment="1">
      <alignment horizontal="right" vertical="center"/>
    </xf>
    <xf numFmtId="41" fontId="10" fillId="0" borderId="8" xfId="60" applyNumberFormat="1" applyFont="1" applyBorder="1" applyAlignment="1">
      <alignment horizontal="right" vertical="center"/>
    </xf>
    <xf numFmtId="0" fontId="8" fillId="0" borderId="0" xfId="60" quotePrefix="1" applyFont="1" applyBorder="1" applyAlignment="1">
      <alignment horizontal="left" vertical="center"/>
    </xf>
    <xf numFmtId="0" fontId="51" fillId="0" borderId="0" xfId="58" applyFont="1" applyBorder="1"/>
    <xf numFmtId="0" fontId="11" fillId="0" borderId="0" xfId="62" applyFont="1" applyBorder="1" applyAlignment="1">
      <alignment vertical="center" wrapText="1"/>
    </xf>
    <xf numFmtId="0" fontId="11" fillId="0" borderId="0" xfId="58" applyFont="1" applyBorder="1" applyAlignment="1">
      <alignment vertical="center" wrapText="1"/>
    </xf>
    <xf numFmtId="0" fontId="26" fillId="0" borderId="0" xfId="58" applyFont="1" applyBorder="1"/>
    <xf numFmtId="0" fontId="8" fillId="0" borderId="0" xfId="63" applyBorder="1"/>
    <xf numFmtId="0" fontId="8" fillId="0" borderId="2" xfId="63" applyBorder="1"/>
    <xf numFmtId="0" fontId="8" fillId="0" borderId="2" xfId="63" applyBorder="1" applyAlignment="1">
      <alignment horizontal="distributed" vertical="center"/>
    </xf>
    <xf numFmtId="0" fontId="8" fillId="0" borderId="2" xfId="63" applyBorder="1" applyAlignment="1">
      <alignment horizontal="distributed" vertical="distributed"/>
    </xf>
    <xf numFmtId="38" fontId="8" fillId="0" borderId="2" xfId="64" applyNumberFormat="1" applyFont="1" applyBorder="1" applyAlignment="1">
      <alignment horizontal="center" vertical="center"/>
    </xf>
    <xf numFmtId="38" fontId="8" fillId="0" borderId="0" xfId="63" applyNumberFormat="1" applyBorder="1"/>
    <xf numFmtId="0" fontId="8" fillId="0" borderId="0" xfId="63" quotePrefix="1" applyBorder="1" applyAlignment="1">
      <alignment horizontal="center" vertical="center"/>
    </xf>
    <xf numFmtId="43" fontId="10" fillId="0" borderId="0" xfId="60" applyNumberFormat="1" applyFont="1" applyBorder="1" applyAlignment="1">
      <alignment horizontal="right" vertical="center"/>
    </xf>
    <xf numFmtId="41" fontId="10" fillId="0" borderId="1" xfId="60" applyNumberFormat="1" applyFont="1" applyBorder="1" applyAlignment="1">
      <alignment horizontal="right" vertical="center"/>
    </xf>
    <xf numFmtId="38" fontId="8" fillId="0" borderId="0" xfId="64" applyNumberFormat="1" applyFont="1" applyBorder="1" applyAlignment="1">
      <alignment horizontal="right" vertical="center"/>
    </xf>
    <xf numFmtId="0" fontId="8" fillId="0" borderId="3" xfId="63" quotePrefix="1" applyBorder="1" applyAlignment="1">
      <alignment horizontal="center" vertical="center"/>
    </xf>
    <xf numFmtId="41" fontId="10" fillId="0" borderId="3" xfId="60" applyNumberFormat="1" applyFont="1" applyBorder="1" applyAlignment="1">
      <alignment horizontal="right" vertical="center"/>
    </xf>
    <xf numFmtId="43" fontId="10" fillId="0" borderId="3" xfId="60" applyNumberFormat="1" applyFont="1" applyBorder="1" applyAlignment="1">
      <alignment horizontal="right" vertical="center"/>
    </xf>
    <xf numFmtId="0" fontId="11" fillId="0" borderId="0" xfId="63" applyFont="1" applyBorder="1"/>
    <xf numFmtId="41" fontId="8" fillId="0" borderId="0" xfId="63" applyNumberFormat="1" applyBorder="1"/>
    <xf numFmtId="0" fontId="4" fillId="0" borderId="0" xfId="63" applyFont="1" applyBorder="1"/>
    <xf numFmtId="0" fontId="8" fillId="0" borderId="3" xfId="63" applyBorder="1" applyAlignment="1">
      <alignment horizontal="center" vertical="center"/>
    </xf>
    <xf numFmtId="41" fontId="8" fillId="0" borderId="0" xfId="64" applyNumberFormat="1" applyFont="1" applyBorder="1" applyAlignment="1">
      <alignment horizontal="right" vertical="center" indent="2"/>
    </xf>
    <xf numFmtId="41" fontId="8" fillId="0" borderId="0" xfId="64" applyNumberFormat="1" applyFont="1" applyBorder="1" applyAlignment="1">
      <alignment horizontal="right" vertical="center"/>
    </xf>
    <xf numFmtId="41" fontId="8" fillId="0" borderId="3" xfId="64" applyNumberFormat="1" applyFont="1" applyBorder="1" applyAlignment="1">
      <alignment horizontal="right" vertical="center" indent="2"/>
    </xf>
    <xf numFmtId="0" fontId="8" fillId="0" borderId="2" xfId="63" applyBorder="1" applyAlignment="1">
      <alignment horizontal="center" vertical="center"/>
    </xf>
    <xf numFmtId="0" fontId="8" fillId="0" borderId="0" xfId="63" applyBorder="1" applyAlignment="1">
      <alignment horizontal="center" vertical="center"/>
    </xf>
    <xf numFmtId="41" fontId="10" fillId="0" borderId="0" xfId="63" applyNumberFormat="1" applyFont="1" applyBorder="1" applyAlignment="1">
      <alignment horizontal="right" vertical="center"/>
    </xf>
    <xf numFmtId="43" fontId="10" fillId="0" borderId="0" xfId="63" applyNumberFormat="1" applyFont="1" applyBorder="1" applyAlignment="1">
      <alignment horizontal="right" vertical="center"/>
    </xf>
    <xf numFmtId="43" fontId="10" fillId="0" borderId="3" xfId="63" applyNumberFormat="1" applyFont="1" applyBorder="1" applyAlignment="1">
      <alignment horizontal="right" vertical="center"/>
    </xf>
    <xf numFmtId="2" fontId="8" fillId="0" borderId="0" xfId="63" applyNumberFormat="1" applyBorder="1" applyAlignment="1">
      <alignment horizontal="center" vertical="center"/>
    </xf>
    <xf numFmtId="0" fontId="11" fillId="0" borderId="0" xfId="1" applyFont="1" applyBorder="1" applyAlignment="1">
      <alignment horizontal="right"/>
    </xf>
    <xf numFmtId="0" fontId="8" fillId="0" borderId="0" xfId="1" quotePrefix="1" applyFont="1" applyBorder="1" applyAlignment="1">
      <alignment horizontal="center" vertical="center"/>
    </xf>
    <xf numFmtId="0" fontId="8" fillId="0" borderId="3" xfId="1" quotePrefix="1" applyFont="1" applyBorder="1" applyAlignment="1">
      <alignment horizontal="center" vertical="center"/>
    </xf>
    <xf numFmtId="0" fontId="12" fillId="0" borderId="0" xfId="63" applyFont="1" applyBorder="1" applyAlignment="1">
      <alignment horizontal="left"/>
    </xf>
    <xf numFmtId="0" fontId="11" fillId="0" borderId="0" xfId="1" applyFont="1" applyBorder="1" applyAlignment="1">
      <alignment horizontal="left" vertical="center"/>
    </xf>
    <xf numFmtId="0" fontId="11" fillId="0" borderId="0" xfId="65" applyFont="1" applyBorder="1"/>
    <xf numFmtId="0" fontId="11" fillId="0" borderId="0" xfId="65" applyFont="1" applyBorder="1" applyAlignment="1">
      <alignment vertical="center"/>
    </xf>
    <xf numFmtId="0" fontId="11" fillId="0" borderId="0" xfId="65" applyFont="1" applyBorder="1" applyAlignment="1">
      <alignment horizontal="right"/>
    </xf>
    <xf numFmtId="0" fontId="8" fillId="0" borderId="0" xfId="67" quotePrefix="1" applyFont="1" applyBorder="1" applyAlignment="1">
      <alignment horizontal="center" vertical="center"/>
    </xf>
    <xf numFmtId="207" fontId="10" fillId="0" borderId="0" xfId="65" applyNumberFormat="1" applyFont="1" applyBorder="1" applyAlignment="1">
      <alignment vertical="center"/>
    </xf>
    <xf numFmtId="3" fontId="11" fillId="0" borderId="0" xfId="65" applyNumberFormat="1" applyFont="1" applyBorder="1" applyAlignment="1">
      <alignment vertical="center"/>
    </xf>
    <xf numFmtId="0" fontId="63" fillId="0" borderId="0" xfId="65" applyFont="1" applyBorder="1"/>
    <xf numFmtId="0" fontId="8" fillId="0" borderId="3" xfId="67" quotePrefix="1" applyFont="1" applyBorder="1" applyAlignment="1">
      <alignment horizontal="center" vertical="center"/>
    </xf>
    <xf numFmtId="207" fontId="10" fillId="0" borderId="3" xfId="65" applyNumberFormat="1" applyFont="1" applyBorder="1" applyAlignment="1">
      <alignment vertical="center"/>
    </xf>
    <xf numFmtId="0" fontId="11" fillId="0" borderId="0" xfId="65" applyFont="1" applyBorder="1" applyAlignment="1">
      <alignment horizontal="left"/>
    </xf>
    <xf numFmtId="0" fontId="4" fillId="0" borderId="0" xfId="12" applyFont="1" applyBorder="1" applyAlignment="1">
      <alignment horizontal="center" vertical="center" shrinkToFit="1"/>
    </xf>
    <xf numFmtId="41" fontId="10" fillId="0" borderId="3" xfId="6" applyNumberFormat="1" applyFont="1" applyBorder="1" applyAlignment="1">
      <alignment horizontal="right" vertical="center"/>
    </xf>
    <xf numFmtId="0" fontId="11" fillId="0" borderId="0" xfId="17" applyFont="1" applyBorder="1" applyAlignment="1">
      <alignment horizontal="left" vertical="center"/>
    </xf>
    <xf numFmtId="3" fontId="10" fillId="0" borderId="0" xfId="65" applyNumberFormat="1" applyFont="1" applyBorder="1" applyAlignment="1">
      <alignment horizontal="right" vertical="center" indent="1"/>
    </xf>
    <xf numFmtId="3" fontId="10" fillId="0" borderId="3" xfId="65" applyNumberFormat="1" applyFont="1" applyBorder="1" applyAlignment="1">
      <alignment horizontal="right" vertical="center" indent="1"/>
    </xf>
    <xf numFmtId="0" fontId="8" fillId="0" borderId="0" xfId="68" applyFont="1" applyBorder="1" applyAlignment="1">
      <alignment horizontal="center" vertical="center"/>
    </xf>
    <xf numFmtId="0" fontId="4" fillId="0" borderId="0" xfId="12" applyFont="1" applyBorder="1" applyAlignment="1">
      <alignment vertical="center" shrinkToFit="1"/>
    </xf>
    <xf numFmtId="0" fontId="11" fillId="0" borderId="0" xfId="14" applyFont="1" applyBorder="1" applyAlignment="1">
      <alignment horizontal="right" vertical="center"/>
    </xf>
    <xf numFmtId="0" fontId="10" fillId="0" borderId="2" xfId="12" applyFont="1" applyBorder="1" applyAlignment="1">
      <alignment horizontal="center" vertical="distributed"/>
    </xf>
    <xf numFmtId="0" fontId="10" fillId="0" borderId="2" xfId="12" applyFont="1" applyBorder="1" applyAlignment="1">
      <alignment horizontal="center" vertical="distributed" wrapText="1"/>
    </xf>
    <xf numFmtId="0" fontId="10" fillId="0" borderId="0" xfId="12" applyFont="1" applyBorder="1" applyAlignment="1">
      <alignment horizontal="center" vertical="distributed" textRotation="255"/>
    </xf>
    <xf numFmtId="0" fontId="8" fillId="0" borderId="0" xfId="1" quotePrefix="1" applyFont="1" applyBorder="1" applyAlignment="1">
      <alignment vertical="center"/>
    </xf>
    <xf numFmtId="41" fontId="10" fillId="0" borderId="0" xfId="6" applyNumberFormat="1" applyFont="1" applyFill="1" applyBorder="1" applyAlignment="1">
      <alignment horizontal="right" vertical="center"/>
    </xf>
    <xf numFmtId="41" fontId="10" fillId="0" borderId="3" xfId="6" applyNumberFormat="1" applyFont="1" applyFill="1" applyBorder="1" applyAlignment="1">
      <alignment horizontal="right" vertical="center"/>
    </xf>
    <xf numFmtId="41" fontId="10" fillId="0" borderId="0" xfId="6" applyNumberFormat="1" applyFont="1" applyFill="1" applyBorder="1" applyAlignment="1">
      <alignment horizontal="center" vertical="center"/>
    </xf>
    <xf numFmtId="0" fontId="8" fillId="0" borderId="0" xfId="69" quotePrefix="1" applyFont="1" applyBorder="1" applyAlignment="1">
      <alignment horizontal="center" vertical="center" wrapText="1"/>
    </xf>
    <xf numFmtId="41" fontId="10" fillId="0" borderId="0" xfId="69" applyNumberFormat="1" applyFont="1" applyBorder="1" applyAlignment="1">
      <alignment vertical="center"/>
    </xf>
    <xf numFmtId="0" fontId="8" fillId="0" borderId="0" xfId="69" applyFont="1" applyBorder="1"/>
    <xf numFmtId="0" fontId="8" fillId="0" borderId="3" xfId="69" quotePrefix="1" applyFont="1" applyBorder="1" applyAlignment="1">
      <alignment horizontal="center" vertical="center" wrapText="1"/>
    </xf>
    <xf numFmtId="41" fontId="10" fillId="0" borderId="3" xfId="69" applyNumberFormat="1" applyFont="1" applyBorder="1" applyAlignment="1">
      <alignment vertical="center"/>
    </xf>
    <xf numFmtId="0" fontId="8" fillId="0" borderId="0" xfId="66" applyFont="1" applyBorder="1"/>
    <xf numFmtId="3" fontId="10" fillId="0" borderId="0" xfId="66" applyNumberFormat="1" applyFont="1" applyBorder="1" applyAlignment="1">
      <alignment horizontal="right" vertical="center" indent="1"/>
    </xf>
    <xf numFmtId="3" fontId="8" fillId="0" borderId="0" xfId="66" applyNumberFormat="1" applyFont="1" applyBorder="1"/>
    <xf numFmtId="3" fontId="10" fillId="0" borderId="3" xfId="66" applyNumberFormat="1" applyFont="1" applyBorder="1" applyAlignment="1">
      <alignment horizontal="right" vertical="center" indent="1"/>
    </xf>
    <xf numFmtId="0" fontId="8" fillId="0" borderId="2" xfId="30" quotePrefix="1" applyFont="1" applyBorder="1" applyAlignment="1">
      <alignment horizontal="centerContinuous" vertical="center"/>
    </xf>
    <xf numFmtId="0" fontId="8" fillId="0" borderId="2" xfId="30" applyFont="1" applyBorder="1" applyAlignment="1">
      <alignment horizontal="centerContinuous" vertical="center"/>
    </xf>
    <xf numFmtId="0" fontId="8" fillId="0" borderId="0" xfId="30" applyFont="1" applyBorder="1"/>
    <xf numFmtId="0" fontId="8" fillId="0" borderId="2" xfId="30" applyFont="1" applyBorder="1" applyAlignment="1">
      <alignment horizontal="center" vertical="center"/>
    </xf>
    <xf numFmtId="0" fontId="8" fillId="0" borderId="2" xfId="30" applyFont="1" applyFill="1" applyBorder="1" applyAlignment="1">
      <alignment horizontal="center" vertical="center"/>
    </xf>
    <xf numFmtId="0" fontId="8" fillId="0" borderId="0" xfId="4" quotePrefix="1" applyNumberFormat="1" applyFont="1" applyBorder="1" applyAlignment="1" applyProtection="1">
      <alignment horizontal="center" vertical="center"/>
      <protection locked="0"/>
    </xf>
    <xf numFmtId="0" fontId="8" fillId="0" borderId="3" xfId="4" quotePrefix="1" applyNumberFormat="1" applyFont="1" applyBorder="1" applyAlignment="1" applyProtection="1">
      <alignment horizontal="center" vertical="center"/>
      <protection locked="0"/>
    </xf>
    <xf numFmtId="0" fontId="4" fillId="0" borderId="0" xfId="57" applyFont="1" applyBorder="1" applyAlignment="1">
      <alignment vertical="center"/>
    </xf>
    <xf numFmtId="0" fontId="8" fillId="0" borderId="0" xfId="57" applyFont="1" applyBorder="1" applyAlignment="1">
      <alignment vertical="center"/>
    </xf>
    <xf numFmtId="0" fontId="9" fillId="0" borderId="2" xfId="57" applyFont="1" applyBorder="1" applyAlignment="1">
      <alignment horizontal="center" vertical="center"/>
    </xf>
    <xf numFmtId="0" fontId="8" fillId="0" borderId="2" xfId="57" applyFont="1" applyBorder="1" applyAlignment="1">
      <alignment horizontal="center" vertical="center"/>
    </xf>
    <xf numFmtId="0" fontId="8" fillId="0" borderId="0" xfId="57" applyFont="1" applyBorder="1" applyAlignment="1">
      <alignment horizontal="distributed" vertical="center"/>
    </xf>
    <xf numFmtId="0" fontId="8" fillId="0" borderId="3" xfId="57" applyFont="1" applyBorder="1" applyAlignment="1">
      <alignment horizontal="distributed" vertical="center"/>
    </xf>
    <xf numFmtId="0" fontId="12" fillId="0" borderId="0" xfId="57" applyFont="1" applyBorder="1" applyAlignment="1">
      <alignment vertical="center"/>
    </xf>
    <xf numFmtId="0" fontId="11" fillId="0" borderId="0" xfId="57" applyFont="1" applyBorder="1"/>
    <xf numFmtId="0" fontId="8" fillId="0" borderId="0" xfId="57" applyFont="1" applyBorder="1"/>
    <xf numFmtId="0" fontId="8" fillId="0" borderId="2" xfId="19" applyFont="1" applyBorder="1" applyAlignment="1">
      <alignment horizontal="center" vertical="center"/>
    </xf>
    <xf numFmtId="0" fontId="8" fillId="0" borderId="1" xfId="27" applyFont="1" applyBorder="1" applyAlignment="1">
      <alignment horizontal="center" vertical="center"/>
    </xf>
    <xf numFmtId="49" fontId="8" fillId="0" borderId="1" xfId="1" quotePrefix="1" applyNumberFormat="1" applyFont="1" applyBorder="1" applyAlignment="1">
      <alignment horizontal="center" vertical="center"/>
    </xf>
    <xf numFmtId="0" fontId="12" fillId="0" borderId="0" xfId="1" applyFont="1" applyBorder="1" applyAlignment="1"/>
    <xf numFmtId="0" fontId="8" fillId="0" borderId="0" xfId="1" applyFont="1" applyBorder="1" applyAlignment="1">
      <alignment horizontal="distributed" vertical="center" indent="1"/>
    </xf>
    <xf numFmtId="0" fontId="33" fillId="0" borderId="3" xfId="3" applyFont="1" applyBorder="1" applyAlignment="1">
      <alignment horizontal="center" vertical="center"/>
    </xf>
    <xf numFmtId="0" fontId="9" fillId="0" borderId="3" xfId="3" applyFont="1" applyBorder="1" applyAlignment="1">
      <alignment horizontal="center" vertical="center" wrapText="1"/>
    </xf>
    <xf numFmtId="0" fontId="12" fillId="0" borderId="0" xfId="3" applyFont="1" applyBorder="1"/>
    <xf numFmtId="0" fontId="9" fillId="0" borderId="3" xfId="3" applyFont="1" applyBorder="1" applyAlignment="1">
      <alignment horizontal="center" vertical="center"/>
    </xf>
    <xf numFmtId="41" fontId="10" fillId="0" borderId="0" xfId="0" applyNumberFormat="1" applyFont="1" applyBorder="1" applyAlignment="1">
      <alignment horizontal="right" vertical="center"/>
    </xf>
    <xf numFmtId="41" fontId="10" fillId="0" borderId="0" xfId="0" applyNumberFormat="1" applyFont="1" applyFill="1" applyBorder="1" applyAlignment="1">
      <alignment horizontal="right" vertical="center"/>
    </xf>
    <xf numFmtId="41" fontId="10" fillId="0" borderId="3" xfId="0" applyNumberFormat="1" applyFont="1" applyBorder="1" applyAlignment="1">
      <alignment horizontal="right" vertical="center"/>
    </xf>
    <xf numFmtId="0" fontId="12" fillId="0" borderId="0" xfId="3" applyFont="1" applyBorder="1" applyAlignment="1">
      <alignment vertical="center"/>
    </xf>
    <xf numFmtId="0" fontId="8" fillId="0" borderId="5" xfId="3" applyFont="1" applyFill="1" applyBorder="1" applyAlignment="1">
      <alignment vertical="center"/>
    </xf>
    <xf numFmtId="0" fontId="9" fillId="0" borderId="0" xfId="3" applyFont="1" applyBorder="1" applyAlignment="1">
      <alignment horizontal="distributed" vertical="center"/>
    </xf>
    <xf numFmtId="0" fontId="10" fillId="0" borderId="0" xfId="7" applyFont="1" applyBorder="1" applyAlignment="1">
      <alignment vertical="center"/>
    </xf>
    <xf numFmtId="43" fontId="22" fillId="0" borderId="4" xfId="3" applyNumberFormat="1" applyFont="1" applyBorder="1" applyAlignment="1">
      <alignment horizontal="right" vertical="center"/>
    </xf>
    <xf numFmtId="43" fontId="22" fillId="0" borderId="4" xfId="7" applyNumberFormat="1" applyFont="1" applyBorder="1" applyAlignment="1">
      <alignment horizontal="right" vertical="center"/>
    </xf>
    <xf numFmtId="43" fontId="22" fillId="0" borderId="3" xfId="7" applyNumberFormat="1" applyFont="1" applyBorder="1" applyAlignment="1">
      <alignment horizontal="right" vertical="center"/>
    </xf>
    <xf numFmtId="0" fontId="33" fillId="0" borderId="2" xfId="3" applyFont="1" applyBorder="1" applyAlignment="1">
      <alignment horizontal="distributed" vertical="center" wrapText="1" justifyLastLine="1"/>
    </xf>
    <xf numFmtId="0" fontId="8" fillId="0" borderId="0" xfId="3" applyFont="1" applyBorder="1" applyAlignment="1">
      <alignment horizontal="center"/>
    </xf>
    <xf numFmtId="0" fontId="33" fillId="0" borderId="2" xfId="3" applyFont="1" applyBorder="1" applyAlignment="1">
      <alignment horizontal="distributed" vertical="center" justifyLastLine="1"/>
    </xf>
    <xf numFmtId="0" fontId="33" fillId="0" borderId="3" xfId="3" applyFont="1" applyBorder="1" applyAlignment="1">
      <alignment horizontal="distributed" vertical="center" wrapText="1" justifyLastLine="1"/>
    </xf>
    <xf numFmtId="0" fontId="8" fillId="0" borderId="3" xfId="3" applyFont="1" applyBorder="1" applyAlignment="1">
      <alignment horizontal="distributed" vertical="center" wrapText="1" justifyLastLine="1"/>
    </xf>
    <xf numFmtId="0" fontId="8" fillId="0" borderId="0" xfId="3" applyFont="1" applyBorder="1" applyAlignment="1">
      <alignment horizontal="distributed" vertical="center" justifyLastLine="1"/>
    </xf>
    <xf numFmtId="0" fontId="12" fillId="0" borderId="0" xfId="9" applyFont="1" applyBorder="1" applyAlignment="1">
      <alignment vertical="center"/>
    </xf>
    <xf numFmtId="0" fontId="8" fillId="0" borderId="2" xfId="9" applyFont="1" applyBorder="1" applyAlignment="1">
      <alignment horizontal="distributed" vertical="center" wrapText="1" justifyLastLine="1"/>
    </xf>
    <xf numFmtId="2" fontId="10" fillId="0" borderId="0" xfId="9" applyNumberFormat="1" applyFont="1" applyBorder="1" applyAlignment="1">
      <alignment horizontal="right" vertical="center"/>
    </xf>
    <xf numFmtId="2" fontId="10" fillId="0" borderId="3" xfId="9" applyNumberFormat="1" applyFont="1" applyBorder="1" applyAlignment="1">
      <alignment horizontal="right" vertical="center"/>
    </xf>
    <xf numFmtId="0" fontId="9" fillId="0" borderId="2" xfId="9" applyFont="1" applyBorder="1" applyAlignment="1">
      <alignment horizontal="distributed" vertical="center" justifyLastLine="1"/>
    </xf>
    <xf numFmtId="0" fontId="12" fillId="0" borderId="1" xfId="9" applyFont="1" applyBorder="1" applyAlignment="1">
      <alignment vertical="center"/>
    </xf>
    <xf numFmtId="0" fontId="8" fillId="0" borderId="3" xfId="63" applyBorder="1" applyAlignment="1">
      <alignment horizontal="center" vertical="distributed" textRotation="255"/>
    </xf>
    <xf numFmtId="0" fontId="8" fillId="0" borderId="0" xfId="63" applyBorder="1"/>
    <xf numFmtId="0" fontId="4" fillId="0" borderId="0" xfId="63" applyFont="1" applyBorder="1"/>
    <xf numFmtId="41" fontId="10" fillId="0" borderId="0" xfId="11" applyNumberFormat="1" applyFont="1" applyFill="1" applyBorder="1" applyAlignment="1">
      <alignment horizontal="right" vertical="center" shrinkToFit="1"/>
    </xf>
    <xf numFmtId="43" fontId="10" fillId="0" borderId="0" xfId="1" applyNumberFormat="1" applyFont="1" applyFill="1" applyBorder="1" applyAlignment="1">
      <alignment horizontal="right" vertical="center"/>
    </xf>
    <xf numFmtId="41" fontId="10" fillId="0" borderId="0" xfId="1" applyNumberFormat="1" applyFont="1" applyFill="1" applyBorder="1" applyAlignment="1">
      <alignment horizontal="right" vertical="center"/>
    </xf>
    <xf numFmtId="0" fontId="12" fillId="0" borderId="0" xfId="8" applyFont="1" applyBorder="1" applyAlignment="1"/>
    <xf numFmtId="0" fontId="12" fillId="0" borderId="0" xfId="17" applyFont="1" applyFill="1" applyBorder="1" applyAlignment="1">
      <alignment horizontal="left" vertical="center"/>
    </xf>
    <xf numFmtId="38" fontId="10" fillId="0" borderId="11" xfId="18" applyNumberFormat="1" applyFont="1" applyBorder="1" applyAlignment="1">
      <alignment horizontal="right" vertical="center"/>
    </xf>
    <xf numFmtId="41" fontId="10" fillId="0" borderId="14" xfId="18" applyNumberFormat="1" applyFont="1" applyBorder="1" applyAlignment="1">
      <alignment horizontal="right" vertical="center"/>
    </xf>
    <xf numFmtId="0" fontId="8" fillId="0" borderId="10" xfId="19" applyFont="1" applyBorder="1" applyAlignment="1">
      <alignment horizontal="center" vertical="center" wrapText="1"/>
    </xf>
    <xf numFmtId="0" fontId="8" fillId="0" borderId="18" xfId="19" applyFont="1" applyBorder="1" applyAlignment="1">
      <alignment horizontal="center" vertical="center" wrapText="1"/>
    </xf>
    <xf numFmtId="189" fontId="10" fillId="0" borderId="2" xfId="1" applyNumberFormat="1" applyFont="1" applyBorder="1">
      <alignment vertical="center"/>
    </xf>
    <xf numFmtId="189" fontId="10" fillId="0" borderId="2" xfId="1" applyNumberFormat="1" applyFont="1" applyBorder="1" applyAlignment="1">
      <alignment horizontal="right" vertical="center"/>
    </xf>
    <xf numFmtId="43" fontId="10" fillId="0" borderId="2" xfId="1" applyNumberFormat="1" applyFont="1" applyBorder="1" applyAlignment="1">
      <alignment horizontal="right" vertical="center"/>
    </xf>
    <xf numFmtId="0" fontId="8" fillId="0" borderId="2" xfId="1" applyFont="1" applyBorder="1" applyAlignment="1"/>
    <xf numFmtId="0" fontId="8" fillId="0" borderId="0" xfId="25" applyFont="1" applyBorder="1" applyAlignment="1">
      <alignment horizontal="right" vertical="distributed"/>
    </xf>
    <xf numFmtId="0" fontId="12" fillId="0" borderId="0" xfId="26" applyFont="1" applyBorder="1" applyAlignment="1">
      <alignment vertical="center"/>
    </xf>
    <xf numFmtId="0" fontId="33" fillId="0" borderId="0" xfId="24" applyFont="1" applyBorder="1" applyAlignment="1">
      <alignment horizontal="center" vertical="distributed" textRotation="255" indent="1"/>
    </xf>
    <xf numFmtId="49" fontId="33" fillId="0" borderId="0" xfId="25" applyNumberFormat="1" applyFont="1" applyBorder="1" applyAlignment="1" applyProtection="1">
      <alignment horizontal="left" vertical="center" indent="1"/>
      <protection locked="0"/>
    </xf>
    <xf numFmtId="0" fontId="33" fillId="0" borderId="0" xfId="25" applyFont="1" applyBorder="1" applyAlignment="1">
      <alignment horizontal="left" vertical="distributed" indent="1"/>
    </xf>
    <xf numFmtId="0" fontId="12" fillId="0" borderId="0" xfId="28" applyFont="1" applyBorder="1" applyAlignment="1">
      <alignment vertical="center"/>
    </xf>
    <xf numFmtId="0" fontId="10" fillId="0" borderId="0" xfId="28" quotePrefix="1" applyFont="1" applyBorder="1" applyAlignment="1">
      <alignment horizontal="right" vertical="center" indent="1"/>
    </xf>
    <xf numFmtId="0" fontId="14" fillId="0" borderId="0" xfId="28" applyFont="1" applyBorder="1" applyAlignment="1">
      <alignment horizontal="right" vertical="center" indent="1"/>
    </xf>
    <xf numFmtId="0" fontId="10" fillId="0" borderId="0" xfId="28" applyFont="1" applyBorder="1" applyAlignment="1">
      <alignment horizontal="right" vertical="center" indent="1"/>
    </xf>
    <xf numFmtId="0" fontId="10" fillId="0" borderId="3" xfId="28" applyFont="1" applyBorder="1" applyAlignment="1">
      <alignment horizontal="right" vertical="center" indent="1"/>
    </xf>
    <xf numFmtId="0" fontId="8" fillId="0" borderId="2" xfId="1" applyFont="1" applyBorder="1" applyAlignment="1">
      <alignment horizontal="center" vertical="center"/>
    </xf>
    <xf numFmtId="0" fontId="9" fillId="0" borderId="2" xfId="1" applyFont="1" applyBorder="1" applyAlignment="1">
      <alignment horizontal="distributed" vertical="center" justifyLastLine="1"/>
    </xf>
    <xf numFmtId="0" fontId="8" fillId="0" borderId="1" xfId="1" applyFont="1" applyBorder="1" applyAlignment="1">
      <alignment horizontal="center" vertical="center"/>
    </xf>
    <xf numFmtId="0" fontId="17" fillId="0" borderId="3" xfId="1" applyFont="1" applyBorder="1" applyAlignment="1">
      <alignment horizontal="center" vertical="center"/>
    </xf>
    <xf numFmtId="0" fontId="12" fillId="0" borderId="0" xfId="21" applyFont="1" applyBorder="1" applyAlignment="1">
      <alignment vertical="center"/>
    </xf>
    <xf numFmtId="0" fontId="9" fillId="0" borderId="3" xfId="1" applyFont="1" applyBorder="1" applyAlignment="1">
      <alignment horizontal="distributed" vertical="center" justifyLastLine="1"/>
    </xf>
    <xf numFmtId="0" fontId="12" fillId="0" borderId="0" xfId="1" applyFont="1" applyBorder="1">
      <alignment vertical="center"/>
    </xf>
    <xf numFmtId="2" fontId="8" fillId="0" borderId="0" xfId="1" applyNumberFormat="1" applyFont="1" applyBorder="1" applyAlignment="1">
      <alignment horizontal="right" vertical="center" indent="2"/>
    </xf>
    <xf numFmtId="2" fontId="8" fillId="0" borderId="3" xfId="1" applyNumberFormat="1" applyFont="1" applyBorder="1" applyAlignment="1">
      <alignment horizontal="right" vertical="center" indent="2"/>
    </xf>
    <xf numFmtId="3" fontId="8" fillId="0" borderId="0" xfId="32" applyNumberFormat="1" applyFont="1" applyBorder="1" applyAlignment="1">
      <alignment horizontal="right" vertical="center" indent="1"/>
    </xf>
    <xf numFmtId="3" fontId="8" fillId="0" borderId="0" xfId="33" applyNumberFormat="1" applyFont="1" applyBorder="1" applyAlignment="1">
      <alignment horizontal="right" vertical="center" indent="1"/>
    </xf>
    <xf numFmtId="3" fontId="8" fillId="0" borderId="3" xfId="32" applyNumberFormat="1" applyFont="1" applyBorder="1" applyAlignment="1">
      <alignment horizontal="right" vertical="center" indent="1"/>
    </xf>
    <xf numFmtId="3" fontId="8" fillId="0" borderId="3" xfId="33" applyNumberFormat="1" applyFont="1" applyBorder="1" applyAlignment="1">
      <alignment horizontal="right" vertical="center" indent="1"/>
    </xf>
    <xf numFmtId="0" fontId="8" fillId="0" borderId="2" xfId="35" applyFont="1" applyBorder="1" applyAlignment="1">
      <alignment horizontal="center" vertical="distributed" textRotation="255" indent="1"/>
    </xf>
    <xf numFmtId="0" fontId="8" fillId="0" borderId="2" xfId="35" applyFont="1" applyBorder="1" applyAlignment="1">
      <alignment horizontal="center" vertical="distributed" textRotation="255" wrapText="1" indent="1"/>
    </xf>
    <xf numFmtId="0" fontId="51" fillId="0" borderId="2" xfId="36" applyFont="1" applyBorder="1" applyAlignment="1">
      <alignment horizontal="center" vertical="distributed" textRotation="255" wrapText="1" indent="1"/>
    </xf>
    <xf numFmtId="0" fontId="43" fillId="0" borderId="2" xfId="36" applyFont="1" applyBorder="1" applyAlignment="1">
      <alignment horizontal="center" vertical="distributed" textRotation="255" wrapText="1" indent="1"/>
    </xf>
    <xf numFmtId="0" fontId="43" fillId="0" borderId="2" xfId="1" applyFont="1" applyBorder="1" applyAlignment="1">
      <alignment horizontal="center" vertical="distributed" textRotation="255" wrapText="1" indent="1"/>
    </xf>
    <xf numFmtId="0" fontId="11" fillId="0" borderId="3" xfId="35" applyFont="1" applyBorder="1" applyAlignment="1">
      <alignment horizontal="right"/>
    </xf>
    <xf numFmtId="0" fontId="8" fillId="0" borderId="2" xfId="36" applyFont="1" applyBorder="1" applyAlignment="1">
      <alignment horizontal="center" vertical="distributed" textRotation="255" wrapText="1" indent="1"/>
    </xf>
    <xf numFmtId="0" fontId="11" fillId="0" borderId="0" xfId="37" applyFont="1" applyBorder="1" applyAlignment="1">
      <alignment horizontal="right" vertical="center"/>
    </xf>
    <xf numFmtId="0" fontId="8" fillId="0" borderId="0" xfId="21" quotePrefix="1" applyBorder="1" applyAlignment="1">
      <alignment horizontal="center" vertical="center"/>
    </xf>
    <xf numFmtId="0" fontId="8" fillId="0" borderId="0" xfId="44" applyBorder="1" applyAlignment="1">
      <alignment horizontal="center" vertical="center"/>
    </xf>
    <xf numFmtId="0" fontId="8" fillId="0" borderId="3" xfId="44" applyBorder="1" applyAlignment="1">
      <alignment horizontal="center" vertical="center"/>
    </xf>
    <xf numFmtId="0" fontId="8" fillId="0" borderId="1" xfId="44" applyBorder="1" applyAlignment="1">
      <alignment horizontal="center" vertical="distributed" textRotation="255" wrapText="1"/>
    </xf>
    <xf numFmtId="0" fontId="8" fillId="0" borderId="1" xfId="44" applyBorder="1" applyAlignment="1">
      <alignment horizontal="center" vertical="distributed" wrapText="1"/>
    </xf>
    <xf numFmtId="0" fontId="8" fillId="0" borderId="2" xfId="44" applyBorder="1" applyAlignment="1">
      <alignment horizontal="center" vertical="center"/>
    </xf>
    <xf numFmtId="0" fontId="33" fillId="0" borderId="0" xfId="39" applyFont="1" applyBorder="1"/>
    <xf numFmtId="0" fontId="9" fillId="0" borderId="2" xfId="1" applyFont="1" applyBorder="1" applyAlignment="1">
      <alignment horizontal="center" vertical="center"/>
    </xf>
    <xf numFmtId="0" fontId="9" fillId="0" borderId="2" xfId="1" applyFont="1" applyBorder="1" applyAlignment="1">
      <alignment horizontal="distributed" vertical="center" indent="2"/>
    </xf>
    <xf numFmtId="0" fontId="10" fillId="0" borderId="0" xfId="1" applyFont="1" applyBorder="1" applyAlignment="1">
      <alignment horizontal="distributed" vertical="center"/>
    </xf>
    <xf numFmtId="0" fontId="17" fillId="0" borderId="3" xfId="1" applyFont="1" applyBorder="1">
      <alignment vertical="center"/>
    </xf>
    <xf numFmtId="0" fontId="21" fillId="0" borderId="3" xfId="1" applyFont="1" applyBorder="1" applyAlignment="1">
      <alignment horizontal="right"/>
    </xf>
    <xf numFmtId="0" fontId="17" fillId="0" borderId="0" xfId="1" applyFont="1" applyBorder="1" applyAlignment="1">
      <alignment horizontal="distributed" vertical="center"/>
    </xf>
    <xf numFmtId="41" fontId="17" fillId="0" borderId="0" xfId="1" applyNumberFormat="1" applyFont="1" applyBorder="1" applyAlignment="1">
      <alignment horizontal="right" vertical="center" indent="2"/>
    </xf>
    <xf numFmtId="43" fontId="17" fillId="0" borderId="0" xfId="1" applyNumberFormat="1" applyFont="1" applyBorder="1" applyAlignment="1">
      <alignment horizontal="right" vertical="center" indent="2"/>
    </xf>
    <xf numFmtId="0" fontId="17" fillId="0" borderId="0" xfId="1" applyFont="1" applyBorder="1" applyAlignment="1">
      <alignment horizontal="distributed" vertical="center" wrapText="1"/>
    </xf>
    <xf numFmtId="0" fontId="17" fillId="0" borderId="3" xfId="1" applyFont="1" applyBorder="1" applyAlignment="1">
      <alignment horizontal="distributed" vertical="center"/>
    </xf>
    <xf numFmtId="41" fontId="17" fillId="0" borderId="3" xfId="1" applyNumberFormat="1" applyFont="1" applyBorder="1" applyAlignment="1">
      <alignment horizontal="right" vertical="center" indent="2"/>
    </xf>
    <xf numFmtId="43" fontId="17" fillId="0" borderId="3" xfId="1" applyNumberFormat="1" applyFont="1" applyBorder="1" applyAlignment="1">
      <alignment horizontal="right" vertical="center" indent="2"/>
    </xf>
    <xf numFmtId="0" fontId="67" fillId="0" borderId="0" xfId="1" applyFont="1" applyBorder="1">
      <alignment vertical="center"/>
    </xf>
    <xf numFmtId="41" fontId="56" fillId="0" borderId="0" xfId="42" applyNumberFormat="1" applyFont="1" applyBorder="1" applyAlignment="1">
      <alignment horizontal="right" vertical="center" indent="1"/>
    </xf>
    <xf numFmtId="41" fontId="56" fillId="0" borderId="3" xfId="42" applyNumberFormat="1" applyFont="1" applyBorder="1" applyAlignment="1">
      <alignment horizontal="right" vertical="center" indent="1"/>
    </xf>
    <xf numFmtId="43" fontId="56" fillId="0" borderId="0" xfId="42" applyNumberFormat="1" applyFont="1" applyBorder="1" applyAlignment="1">
      <alignment horizontal="right" vertical="center" indent="1"/>
    </xf>
    <xf numFmtId="41" fontId="56" fillId="0" borderId="11" xfId="42" applyNumberFormat="1" applyFont="1" applyBorder="1" applyAlignment="1">
      <alignment horizontal="right" vertical="center" indent="1"/>
    </xf>
    <xf numFmtId="41" fontId="56" fillId="0" borderId="14" xfId="42" applyNumberFormat="1" applyFont="1" applyBorder="1" applyAlignment="1">
      <alignment horizontal="right" vertical="center" indent="1"/>
    </xf>
    <xf numFmtId="0" fontId="12" fillId="0" borderId="0" xfId="44" applyFont="1" applyBorder="1" applyAlignment="1">
      <alignment vertical="center"/>
    </xf>
    <xf numFmtId="0" fontId="9" fillId="0" borderId="0" xfId="44" applyFont="1" applyBorder="1" applyAlignment="1">
      <alignment horizontal="center" vertical="center"/>
    </xf>
    <xf numFmtId="200" fontId="11" fillId="0" borderId="3" xfId="44" applyNumberFormat="1" applyFont="1" applyBorder="1" applyAlignment="1">
      <alignment horizontal="left" vertical="center"/>
    </xf>
    <xf numFmtId="0" fontId="41" fillId="0" borderId="0" xfId="44" applyFont="1" applyBorder="1" applyAlignment="1">
      <alignment horizontal="center" vertical="center"/>
    </xf>
    <xf numFmtId="0" fontId="8" fillId="0" borderId="2" xfId="44" applyBorder="1" applyAlignment="1">
      <alignment horizontal="center" vertical="distributed"/>
    </xf>
    <xf numFmtId="0" fontId="12" fillId="0" borderId="0" xfId="44" applyFont="1" applyBorder="1" applyAlignment="1">
      <alignment horizontal="left" vertical="center"/>
    </xf>
    <xf numFmtId="0" fontId="8" fillId="0" borderId="2" xfId="44" applyBorder="1" applyAlignment="1">
      <alignment horizontal="center" vertical="distributed" wrapText="1"/>
    </xf>
    <xf numFmtId="0" fontId="12" fillId="0" borderId="0" xfId="44" applyFont="1" applyBorder="1" applyAlignment="1">
      <alignment horizontal="left"/>
    </xf>
    <xf numFmtId="0" fontId="8" fillId="0" borderId="0" xfId="42" applyFont="1" applyBorder="1" applyAlignment="1">
      <alignment horizontal="center" vertical="center"/>
    </xf>
    <xf numFmtId="0" fontId="8" fillId="0" borderId="1" xfId="44" applyBorder="1" applyAlignment="1">
      <alignment horizontal="center" vertical="center" wrapText="1"/>
    </xf>
    <xf numFmtId="0" fontId="4" fillId="0" borderId="3" xfId="44" applyFont="1" applyBorder="1" applyAlignment="1">
      <alignment horizontal="center" vertical="center"/>
    </xf>
    <xf numFmtId="0" fontId="4" fillId="0" borderId="0" xfId="44" applyFont="1" applyBorder="1" applyAlignment="1">
      <alignment horizontal="center" vertical="center"/>
    </xf>
    <xf numFmtId="0" fontId="8" fillId="0" borderId="1" xfId="56" applyFont="1" applyBorder="1" applyAlignment="1">
      <alignment horizontal="center" vertical="center"/>
    </xf>
    <xf numFmtId="0" fontId="8" fillId="0" borderId="0" xfId="56" applyFont="1" applyBorder="1" applyAlignment="1">
      <alignment horizontal="center" vertical="center"/>
    </xf>
    <xf numFmtId="0" fontId="8" fillId="0" borderId="3" xfId="59" applyNumberFormat="1" applyFont="1" applyBorder="1" applyAlignment="1">
      <alignment horizontal="center" vertical="center" wrapText="1"/>
    </xf>
    <xf numFmtId="0" fontId="8" fillId="0" borderId="0" xfId="1" applyFont="1" applyBorder="1" applyAlignment="1">
      <alignment horizontal="center" vertical="center"/>
    </xf>
    <xf numFmtId="0" fontId="8" fillId="0" borderId="0" xfId="63" applyBorder="1"/>
    <xf numFmtId="0" fontId="8" fillId="0" borderId="1" xfId="1" applyFont="1" applyBorder="1" applyAlignment="1">
      <alignment horizontal="center" vertical="distributed" textRotation="255"/>
    </xf>
    <xf numFmtId="0" fontId="8" fillId="0" borderId="0" xfId="1" applyFont="1" applyBorder="1" applyAlignment="1">
      <alignment horizontal="center" vertical="distributed" textRotation="255"/>
    </xf>
    <xf numFmtId="0" fontId="8" fillId="0" borderId="0" xfId="20" applyFont="1" applyBorder="1">
      <alignment vertical="center"/>
    </xf>
    <xf numFmtId="192" fontId="10" fillId="0" borderId="0" xfId="47" applyNumberFormat="1" applyFont="1" applyBorder="1" applyAlignment="1">
      <alignment horizontal="right" vertical="center" wrapText="1"/>
    </xf>
    <xf numFmtId="192" fontId="10" fillId="0" borderId="3" xfId="47" applyNumberFormat="1" applyFont="1" applyBorder="1" applyAlignment="1">
      <alignment horizontal="right" vertical="center" wrapText="1"/>
    </xf>
    <xf numFmtId="0" fontId="33" fillId="0" borderId="2" xfId="44" applyFont="1" applyBorder="1" applyAlignment="1">
      <alignment horizontal="center" vertical="center" wrapText="1"/>
    </xf>
    <xf numFmtId="41" fontId="61" fillId="0" borderId="0" xfId="50" applyNumberFormat="1" applyFont="1" applyBorder="1" applyAlignment="1">
      <alignment horizontal="left" vertical="center"/>
    </xf>
    <xf numFmtId="41" fontId="61" fillId="0" borderId="3" xfId="51" applyNumberFormat="1" applyFont="1" applyBorder="1" applyAlignment="1">
      <alignment horizontal="right" vertical="center"/>
    </xf>
    <xf numFmtId="0" fontId="14" fillId="0" borderId="0" xfId="54" applyFont="1" applyBorder="1" applyAlignment="1">
      <alignment horizontal="left" vertical="center"/>
    </xf>
    <xf numFmtId="0" fontId="4" fillId="0" borderId="0" xfId="44" applyFont="1" applyBorder="1" applyAlignment="1">
      <alignment horizontal="centerContinuous" vertical="center"/>
    </xf>
    <xf numFmtId="0" fontId="8" fillId="0" borderId="0" xfId="48" applyBorder="1" applyAlignment="1">
      <alignment vertical="center"/>
    </xf>
    <xf numFmtId="0" fontId="8" fillId="0" borderId="0" xfId="49" applyFont="1" applyBorder="1" applyAlignment="1">
      <alignment vertical="center"/>
    </xf>
    <xf numFmtId="206" fontId="8" fillId="0" borderId="0" xfId="52" applyNumberFormat="1" applyFont="1" applyBorder="1" applyAlignment="1">
      <alignment vertical="center"/>
    </xf>
    <xf numFmtId="41" fontId="61" fillId="0" borderId="3" xfId="51" applyNumberFormat="1" applyFont="1" applyBorder="1" applyAlignment="1">
      <alignment horizontal="center" vertical="center"/>
    </xf>
    <xf numFmtId="0" fontId="10" fillId="0" borderId="0" xfId="49" applyFont="1" applyBorder="1" applyAlignment="1">
      <alignment vertical="center"/>
    </xf>
    <xf numFmtId="49" fontId="12" fillId="0" borderId="0" xfId="42" applyNumberFormat="1" applyFont="1" applyBorder="1" applyAlignment="1">
      <alignment horizontal="left" vertical="center"/>
    </xf>
    <xf numFmtId="0" fontId="27" fillId="0" borderId="0" xfId="44" applyFont="1" applyBorder="1" applyAlignment="1">
      <alignment horizontal="center" vertical="center"/>
    </xf>
    <xf numFmtId="0" fontId="10" fillId="0" borderId="0" xfId="44" applyFont="1" applyBorder="1" applyAlignment="1">
      <alignment horizontal="right" vertical="center"/>
    </xf>
    <xf numFmtId="209" fontId="8" fillId="0" borderId="0" xfId="56" applyNumberFormat="1" applyFont="1" applyBorder="1" applyAlignment="1">
      <alignment horizontal="center" vertical="center" wrapText="1"/>
    </xf>
    <xf numFmtId="0" fontId="8" fillId="0" borderId="1" xfId="56" applyFont="1" applyBorder="1" applyAlignment="1">
      <alignment horizontal="center" vertical="center" wrapText="1"/>
    </xf>
    <xf numFmtId="209" fontId="33" fillId="0" borderId="2" xfId="56" applyNumberFormat="1" applyFont="1" applyBorder="1" applyAlignment="1">
      <alignment horizontal="center" vertical="center" wrapText="1"/>
    </xf>
    <xf numFmtId="0" fontId="8" fillId="0" borderId="2" xfId="56" applyFont="1" applyBorder="1" applyAlignment="1">
      <alignment horizontal="center" vertical="center" wrapText="1"/>
    </xf>
    <xf numFmtId="209" fontId="33" fillId="0" borderId="1" xfId="56" applyNumberFormat="1" applyFont="1" applyBorder="1" applyAlignment="1">
      <alignment vertical="center" wrapText="1"/>
    </xf>
    <xf numFmtId="209" fontId="33" fillId="0" borderId="12" xfId="56" applyNumberFormat="1" applyFont="1" applyBorder="1" applyAlignment="1">
      <alignment vertical="center" wrapText="1"/>
    </xf>
    <xf numFmtId="209" fontId="33" fillId="0" borderId="2" xfId="56" applyNumberFormat="1" applyFont="1" applyBorder="1" applyAlignment="1">
      <alignment vertical="center" wrapText="1"/>
    </xf>
    <xf numFmtId="0" fontId="8" fillId="0" borderId="12" xfId="56" applyFont="1" applyBorder="1" applyAlignment="1">
      <alignment horizontal="center" vertical="center" wrapText="1"/>
    </xf>
    <xf numFmtId="0" fontId="33" fillId="0" borderId="10" xfId="56" applyFont="1" applyBorder="1" applyAlignment="1">
      <alignment horizontal="center" vertical="center" wrapText="1"/>
    </xf>
    <xf numFmtId="207" fontId="10" fillId="0" borderId="9" xfId="56" applyNumberFormat="1" applyFont="1" applyBorder="1" applyAlignment="1">
      <alignment horizontal="right" vertical="center"/>
    </xf>
    <xf numFmtId="207" fontId="10" fillId="0" borderId="11" xfId="56" applyNumberFormat="1" applyFont="1" applyBorder="1" applyAlignment="1">
      <alignment horizontal="right" vertical="center"/>
    </xf>
    <xf numFmtId="207" fontId="10" fillId="0" borderId="14" xfId="56" applyNumberFormat="1" applyFont="1" applyBorder="1" applyAlignment="1">
      <alignment horizontal="right" vertical="center"/>
    </xf>
    <xf numFmtId="0" fontId="11" fillId="0" borderId="0" xfId="44" applyFont="1" applyBorder="1" applyAlignment="1">
      <alignment horizontal="right" vertical="center"/>
    </xf>
    <xf numFmtId="209" fontId="8" fillId="0" borderId="3" xfId="56" applyNumberFormat="1" applyFont="1" applyBorder="1" applyAlignment="1">
      <alignment horizontal="center" vertical="center" wrapText="1"/>
    </xf>
    <xf numFmtId="0" fontId="8" fillId="0" borderId="2" xfId="44" applyFont="1" applyBorder="1" applyAlignment="1">
      <alignment horizontal="center" vertical="center"/>
    </xf>
    <xf numFmtId="0" fontId="10" fillId="0" borderId="0" xfId="58" applyFont="1" applyBorder="1"/>
    <xf numFmtId="0" fontId="8" fillId="0" borderId="3" xfId="61" applyFont="1" applyBorder="1" applyAlignment="1">
      <alignment horizontal="center" vertical="distributed" textRotation="255" indent="1"/>
    </xf>
    <xf numFmtId="0" fontId="8" fillId="0" borderId="3" xfId="61" applyFont="1" applyBorder="1" applyAlignment="1">
      <alignment horizontal="center" vertical="distributed" textRotation="255" wrapText="1" indent="1"/>
    </xf>
    <xf numFmtId="0" fontId="11" fillId="0" borderId="0" xfId="62" applyFont="1" applyBorder="1" applyAlignment="1">
      <alignment vertical="top" wrapText="1"/>
    </xf>
    <xf numFmtId="0" fontId="11" fillId="0" borderId="3" xfId="60" applyFont="1" applyBorder="1" applyAlignment="1">
      <alignment horizontal="right" vertical="center"/>
    </xf>
    <xf numFmtId="0" fontId="9" fillId="0" borderId="2" xfId="63" applyFont="1" applyBorder="1" applyAlignment="1">
      <alignment horizontal="center" vertical="center" textRotation="255"/>
    </xf>
    <xf numFmtId="0" fontId="8" fillId="0" borderId="2" xfId="63" applyBorder="1" applyAlignment="1">
      <alignment horizontal="center" vertical="center" textRotation="255"/>
    </xf>
    <xf numFmtId="0" fontId="8" fillId="0" borderId="3" xfId="63" applyBorder="1" applyAlignment="1">
      <alignment horizontal="center" vertical="center" textRotation="255"/>
    </xf>
    <xf numFmtId="0" fontId="12" fillId="0" borderId="0" xfId="63" applyFont="1" applyBorder="1"/>
    <xf numFmtId="0" fontId="8" fillId="0" borderId="3" xfId="20" applyFont="1" applyBorder="1" applyAlignment="1">
      <alignment horizontal="center" vertical="center" textRotation="255"/>
    </xf>
    <xf numFmtId="0" fontId="33" fillId="0" borderId="3" xfId="20" applyFont="1" applyBorder="1" applyAlignment="1">
      <alignment horizontal="center" vertical="center" wrapText="1"/>
    </xf>
    <xf numFmtId="0" fontId="33" fillId="0" borderId="2" xfId="20" applyFont="1" applyBorder="1" applyAlignment="1">
      <alignment horizontal="center" vertical="center" wrapText="1"/>
    </xf>
    <xf numFmtId="0" fontId="33" fillId="0" borderId="1" xfId="20" applyFont="1" applyBorder="1" applyAlignment="1">
      <alignment vertical="center"/>
    </xf>
    <xf numFmtId="0" fontId="33" fillId="0" borderId="1" xfId="20" applyFont="1" applyBorder="1" applyAlignment="1">
      <alignment horizontal="center" vertical="center"/>
    </xf>
    <xf numFmtId="0" fontId="8" fillId="0" borderId="2" xfId="20" applyFont="1" applyBorder="1" applyAlignment="1">
      <alignment horizontal="center" vertical="distributed" textRotation="255" wrapText="1"/>
    </xf>
    <xf numFmtId="0" fontId="33" fillId="0" borderId="1" xfId="20" applyFont="1" applyBorder="1" applyAlignment="1">
      <alignment vertical="distributed"/>
    </xf>
    <xf numFmtId="0" fontId="33" fillId="0" borderId="0" xfId="20" applyFont="1" applyBorder="1" applyAlignment="1">
      <alignment vertical="center"/>
    </xf>
    <xf numFmtId="0" fontId="8" fillId="0" borderId="1" xfId="20" applyFont="1" applyBorder="1">
      <alignment vertical="center"/>
    </xf>
    <xf numFmtId="0" fontId="8" fillId="0" borderId="14" xfId="20" applyFont="1" applyBorder="1" applyAlignment="1">
      <alignment horizontal="center" vertical="distributed" textRotation="255"/>
    </xf>
    <xf numFmtId="207" fontId="10" fillId="0" borderId="11" xfId="42" applyNumberFormat="1" applyFont="1" applyBorder="1" applyAlignment="1">
      <alignment horizontal="right" vertical="center"/>
    </xf>
    <xf numFmtId="207" fontId="10" fillId="0" borderId="14" xfId="42" applyNumberFormat="1" applyFont="1" applyBorder="1" applyAlignment="1">
      <alignment horizontal="right" vertical="center"/>
    </xf>
    <xf numFmtId="0" fontId="8" fillId="0" borderId="14" xfId="20" applyFont="1" applyBorder="1">
      <alignment vertical="center"/>
    </xf>
    <xf numFmtId="0" fontId="33" fillId="0" borderId="3" xfId="20" applyFont="1" applyBorder="1" applyAlignment="1">
      <alignment vertical="top"/>
    </xf>
    <xf numFmtId="0" fontId="33" fillId="0" borderId="9" xfId="20" applyFont="1" applyBorder="1" applyAlignment="1">
      <alignment horizontal="center" vertical="center"/>
    </xf>
    <xf numFmtId="0" fontId="33" fillId="0" borderId="11" xfId="20" applyFont="1" applyBorder="1" applyAlignment="1">
      <alignment horizontal="center" vertical="center"/>
    </xf>
    <xf numFmtId="0" fontId="8" fillId="0" borderId="1" xfId="65" applyFont="1" applyBorder="1" applyAlignment="1">
      <alignment vertical="distributed" textRotation="255"/>
    </xf>
    <xf numFmtId="0" fontId="8" fillId="0" borderId="0" xfId="66" applyFont="1" applyBorder="1" applyAlignment="1">
      <alignment vertical="distributed" textRotation="255"/>
    </xf>
    <xf numFmtId="0" fontId="8" fillId="0" borderId="2" xfId="65" applyFont="1" applyBorder="1" applyAlignment="1">
      <alignment horizontal="distributed" vertical="center" indent="2"/>
    </xf>
    <xf numFmtId="0" fontId="8" fillId="0" borderId="2" xfId="65" applyFont="1" applyBorder="1" applyAlignment="1">
      <alignment horizontal="distributed" vertical="distributed" indent="2"/>
    </xf>
    <xf numFmtId="0" fontId="8" fillId="0" borderId="18" xfId="65" applyFont="1" applyBorder="1" applyAlignment="1">
      <alignment horizontal="distributed" vertical="distributed" indent="2"/>
    </xf>
    <xf numFmtId="207" fontId="10" fillId="0" borderId="11" xfId="65" applyNumberFormat="1" applyFont="1" applyBorder="1" applyAlignment="1">
      <alignment vertical="center"/>
    </xf>
    <xf numFmtId="207" fontId="10" fillId="0" borderId="14" xfId="65" applyNumberFormat="1" applyFont="1" applyBorder="1" applyAlignment="1">
      <alignment vertical="center"/>
    </xf>
    <xf numFmtId="41" fontId="8" fillId="0" borderId="0" xfId="12" applyNumberFormat="1" applyFont="1" applyBorder="1" applyAlignment="1">
      <alignment horizontal="center" vertical="center"/>
    </xf>
    <xf numFmtId="49" fontId="8" fillId="0" borderId="0" xfId="1" quotePrefix="1" applyNumberFormat="1" applyFont="1" applyBorder="1" applyAlignment="1">
      <alignment horizontal="center" vertical="center"/>
    </xf>
    <xf numFmtId="49" fontId="8" fillId="0" borderId="3" xfId="1" quotePrefix="1" applyNumberFormat="1" applyFont="1" applyBorder="1" applyAlignment="1">
      <alignment horizontal="center" vertical="center"/>
    </xf>
    <xf numFmtId="49" fontId="4" fillId="0" borderId="0" xfId="1" applyNumberFormat="1" applyFont="1" applyBorder="1" applyAlignment="1" applyProtection="1">
      <alignment horizontal="center" vertical="center"/>
      <protection locked="0"/>
    </xf>
    <xf numFmtId="0" fontId="8" fillId="0" borderId="1" xfId="10" applyFont="1" applyBorder="1" applyAlignment="1">
      <alignment horizontal="center" vertical="distributed" textRotation="255"/>
    </xf>
    <xf numFmtId="0" fontId="8" fillId="0" borderId="0" xfId="10" applyFont="1" applyBorder="1" applyAlignment="1">
      <alignment horizontal="center" vertical="distributed" textRotation="255"/>
    </xf>
    <xf numFmtId="49" fontId="36" fillId="0" borderId="1" xfId="1" applyNumberFormat="1" applyFont="1" applyBorder="1" applyAlignment="1" applyProtection="1">
      <alignment horizontal="center" vertical="distributed" textRotation="255" wrapText="1"/>
      <protection locked="0"/>
    </xf>
    <xf numFmtId="0" fontId="36" fillId="0" borderId="0" xfId="1" applyFont="1" applyBorder="1" applyAlignment="1">
      <alignment horizontal="center" vertical="distributed" textRotation="255"/>
    </xf>
    <xf numFmtId="0" fontId="36" fillId="0" borderId="3" xfId="1" applyFont="1" applyBorder="1" applyAlignment="1">
      <alignment horizontal="center" vertical="distributed" textRotation="255"/>
    </xf>
    <xf numFmtId="49" fontId="36" fillId="0" borderId="1" xfId="1" applyNumberFormat="1" applyFont="1" applyBorder="1" applyAlignment="1" applyProtection="1">
      <alignment horizontal="center" vertical="distributed" textRotation="255"/>
      <protection locked="0"/>
    </xf>
    <xf numFmtId="49" fontId="36" fillId="0" borderId="0" xfId="1" applyNumberFormat="1" applyFont="1" applyBorder="1" applyAlignment="1" applyProtection="1">
      <alignment horizontal="center" vertical="distributed" textRotation="255" wrapText="1"/>
      <protection locked="0"/>
    </xf>
    <xf numFmtId="49" fontId="36" fillId="0" borderId="3" xfId="1" applyNumberFormat="1" applyFont="1" applyBorder="1" applyAlignment="1" applyProtection="1">
      <alignment horizontal="center" vertical="distributed" textRotation="255" wrapText="1"/>
      <protection locked="0"/>
    </xf>
    <xf numFmtId="0" fontId="17" fillId="0" borderId="0" xfId="1" quotePrefix="1" applyFont="1" applyBorder="1" applyAlignment="1">
      <alignment horizontal="center" vertical="center"/>
    </xf>
    <xf numFmtId="41" fontId="21" fillId="0" borderId="0" xfId="6" applyNumberFormat="1" applyFont="1" applyBorder="1" applyAlignment="1">
      <alignment horizontal="right" vertical="center"/>
    </xf>
    <xf numFmtId="41" fontId="21" fillId="0" borderId="12" xfId="6" applyNumberFormat="1" applyFont="1" applyBorder="1" applyAlignment="1">
      <alignment horizontal="right" vertical="center"/>
    </xf>
    <xf numFmtId="41" fontId="21" fillId="0" borderId="1" xfId="6" applyNumberFormat="1" applyFont="1" applyBorder="1" applyAlignment="1">
      <alignment horizontal="right" vertical="center"/>
    </xf>
    <xf numFmtId="41" fontId="21" fillId="0" borderId="13" xfId="6" applyNumberFormat="1" applyFont="1" applyBorder="1" applyAlignment="1">
      <alignment horizontal="right" vertical="center"/>
    </xf>
    <xf numFmtId="0" fontId="17" fillId="0" borderId="3" xfId="1" quotePrefix="1" applyFont="1" applyBorder="1" applyAlignment="1">
      <alignment horizontal="center" vertical="center"/>
    </xf>
    <xf numFmtId="41" fontId="21" fillId="0" borderId="3" xfId="6" applyNumberFormat="1" applyFont="1" applyBorder="1" applyAlignment="1">
      <alignment horizontal="right" vertical="center"/>
    </xf>
    <xf numFmtId="41" fontId="21" fillId="0" borderId="15" xfId="6" applyNumberFormat="1" applyFont="1" applyBorder="1" applyAlignment="1">
      <alignment horizontal="right" vertical="center"/>
    </xf>
    <xf numFmtId="0" fontId="72" fillId="0" borderId="0" xfId="17" applyFont="1" applyBorder="1" applyAlignment="1">
      <alignment horizontal="left" vertical="center"/>
    </xf>
    <xf numFmtId="41" fontId="21" fillId="0" borderId="0" xfId="6" applyNumberFormat="1" applyFont="1" applyBorder="1" applyAlignment="1">
      <alignment horizontal="center" vertical="center"/>
    </xf>
    <xf numFmtId="0" fontId="17" fillId="0" borderId="0" xfId="12" applyFont="1" applyBorder="1" applyAlignment="1">
      <alignment horizontal="center" vertical="center"/>
    </xf>
    <xf numFmtId="0" fontId="67" fillId="0" borderId="0" xfId="17" applyFont="1" applyBorder="1" applyAlignment="1">
      <alignment horizontal="left" vertical="center"/>
    </xf>
    <xf numFmtId="0" fontId="70" fillId="0" borderId="0" xfId="12" applyFont="1" applyFill="1" applyBorder="1" applyAlignment="1">
      <alignment horizontal="center" vertical="distributed" textRotation="255" wrapText="1" indent="1"/>
    </xf>
    <xf numFmtId="3" fontId="10" fillId="0" borderId="11" xfId="65" applyNumberFormat="1" applyFont="1" applyBorder="1" applyAlignment="1">
      <alignment horizontal="right" vertical="center" indent="1"/>
    </xf>
    <xf numFmtId="3" fontId="10" fillId="0" borderId="14" xfId="65" applyNumberFormat="1" applyFont="1" applyBorder="1" applyAlignment="1">
      <alignment horizontal="right" vertical="center" indent="1"/>
    </xf>
    <xf numFmtId="3" fontId="10" fillId="0" borderId="20" xfId="65" applyNumberFormat="1" applyFont="1" applyBorder="1" applyAlignment="1">
      <alignment horizontal="right" vertical="center" indent="1"/>
    </xf>
    <xf numFmtId="3" fontId="10" fillId="0" borderId="21" xfId="65" applyNumberFormat="1" applyFont="1" applyBorder="1" applyAlignment="1">
      <alignment horizontal="right" vertical="center" indent="1"/>
    </xf>
    <xf numFmtId="0" fontId="55" fillId="0" borderId="3" xfId="68" applyFont="1" applyBorder="1" applyAlignment="1">
      <alignment vertical="distributed" textRotation="255" indent="1"/>
    </xf>
    <xf numFmtId="0" fontId="55" fillId="0" borderId="3" xfId="68" applyFont="1" applyBorder="1" applyAlignment="1">
      <alignment vertical="distributed" textRotation="255" wrapText="1" indent="1"/>
    </xf>
    <xf numFmtId="0" fontId="10" fillId="0" borderId="2" xfId="68" applyFont="1" applyBorder="1" applyAlignment="1">
      <alignment horizontal="center" vertical="distributed" textRotation="255" wrapText="1" indent="1"/>
    </xf>
    <xf numFmtId="0" fontId="12" fillId="0" borderId="0" xfId="63" applyFont="1" applyBorder="1" applyAlignment="1">
      <alignment vertical="center" wrapText="1"/>
    </xf>
    <xf numFmtId="41" fontId="21" fillId="0" borderId="11" xfId="6" applyNumberFormat="1" applyFont="1" applyBorder="1" applyAlignment="1">
      <alignment horizontal="right" vertical="center"/>
    </xf>
    <xf numFmtId="41" fontId="21" fillId="0" borderId="14" xfId="6" applyNumberFormat="1" applyFont="1" applyBorder="1" applyAlignment="1">
      <alignment horizontal="right" vertical="center"/>
    </xf>
    <xf numFmtId="0" fontId="12" fillId="0" borderId="0" xfId="17" applyFont="1" applyBorder="1" applyAlignment="1">
      <alignment horizontal="left" vertical="center"/>
    </xf>
    <xf numFmtId="49" fontId="33" fillId="0" borderId="3" xfId="69" applyNumberFormat="1" applyFont="1" applyBorder="1" applyAlignment="1">
      <alignment vertical="distributed" textRotation="255" wrapText="1" indent="1"/>
    </xf>
    <xf numFmtId="49" fontId="33" fillId="0" borderId="3" xfId="69" applyNumberFormat="1" applyFont="1" applyBorder="1" applyAlignment="1">
      <alignment horizontal="center" vertical="distributed" textRotation="255" wrapText="1" indent="1"/>
    </xf>
    <xf numFmtId="41" fontId="10" fillId="0" borderId="11" xfId="69" applyNumberFormat="1" applyFont="1" applyBorder="1" applyAlignment="1">
      <alignment vertical="center"/>
    </xf>
    <xf numFmtId="41" fontId="10" fillId="0" borderId="14" xfId="69" applyNumberFormat="1" applyFont="1" applyBorder="1" applyAlignment="1">
      <alignment vertical="center"/>
    </xf>
    <xf numFmtId="41" fontId="10" fillId="0" borderId="20" xfId="69" applyNumberFormat="1" applyFont="1" applyBorder="1" applyAlignment="1">
      <alignment vertical="center"/>
    </xf>
    <xf numFmtId="41" fontId="10" fillId="0" borderId="21" xfId="69" applyNumberFormat="1" applyFont="1" applyBorder="1" applyAlignment="1">
      <alignment vertical="center"/>
    </xf>
    <xf numFmtId="3" fontId="10" fillId="0" borderId="13" xfId="66" applyNumberFormat="1" applyFont="1" applyBorder="1" applyAlignment="1">
      <alignment horizontal="right" vertical="center" indent="1"/>
    </xf>
    <xf numFmtId="3" fontId="10" fillId="0" borderId="15" xfId="66" applyNumberFormat="1" applyFont="1" applyBorder="1" applyAlignment="1">
      <alignment horizontal="right" vertical="center" indent="1"/>
    </xf>
    <xf numFmtId="0" fontId="33" fillId="0" borderId="2" xfId="57" applyFont="1" applyBorder="1" applyAlignment="1">
      <alignment horizontal="center" vertical="center"/>
    </xf>
    <xf numFmtId="41" fontId="8" fillId="0" borderId="0" xfId="57" applyNumberFormat="1" applyFont="1" applyBorder="1" applyAlignment="1">
      <alignment vertical="center"/>
    </xf>
    <xf numFmtId="41" fontId="8" fillId="0" borderId="3" xfId="57" applyNumberFormat="1" applyFont="1" applyBorder="1" applyAlignment="1">
      <alignment vertical="center"/>
    </xf>
    <xf numFmtId="41" fontId="8" fillId="0" borderId="0" xfId="57" applyNumberFormat="1" applyFont="1" applyBorder="1" applyAlignment="1">
      <alignment horizontal="right" vertical="center"/>
    </xf>
    <xf numFmtId="41" fontId="8" fillId="0" borderId="3" xfId="57" applyNumberFormat="1" applyFont="1" applyBorder="1" applyAlignment="1">
      <alignment horizontal="right" vertical="center"/>
    </xf>
    <xf numFmtId="179" fontId="8" fillId="0" borderId="0" xfId="3" applyNumberFormat="1" applyFont="1" applyBorder="1" applyAlignment="1">
      <alignment vertical="center"/>
    </xf>
    <xf numFmtId="0" fontId="0" fillId="0" borderId="0" xfId="0" applyAlignment="1"/>
    <xf numFmtId="41" fontId="22" fillId="0" borderId="0" xfId="3" applyNumberFormat="1" applyFont="1" applyBorder="1" applyAlignment="1">
      <alignment vertical="center"/>
    </xf>
    <xf numFmtId="41" fontId="23" fillId="0" borderId="0" xfId="3" applyNumberFormat="1" applyFont="1" applyBorder="1" applyAlignment="1">
      <alignment horizontal="right" vertical="center"/>
    </xf>
    <xf numFmtId="0" fontId="4" fillId="0" borderId="0" xfId="3" applyFont="1" applyBorder="1" applyAlignment="1">
      <alignment horizontal="center" vertical="center"/>
    </xf>
    <xf numFmtId="0" fontId="33" fillId="0" borderId="2" xfId="3" applyFont="1" applyBorder="1" applyAlignment="1">
      <alignment horizontal="distributed" vertical="center" wrapText="1" justifyLastLine="1"/>
    </xf>
    <xf numFmtId="0" fontId="10" fillId="0" borderId="0" xfId="55" applyFont="1" applyBorder="1" applyAlignment="1">
      <alignment horizontal="left" vertical="center" wrapText="1"/>
    </xf>
    <xf numFmtId="205" fontId="4" fillId="0" borderId="0" xfId="44" applyNumberFormat="1" applyFont="1" applyBorder="1" applyAlignment="1">
      <alignment horizontal="center" vertical="center"/>
    </xf>
    <xf numFmtId="0" fontId="8" fillId="0" borderId="1" xfId="48" applyBorder="1" applyAlignment="1">
      <alignment horizontal="center" vertical="center"/>
    </xf>
    <xf numFmtId="0" fontId="8" fillId="0" borderId="0" xfId="48" applyBorder="1" applyAlignment="1">
      <alignment horizontal="center" vertical="center"/>
    </xf>
    <xf numFmtId="43" fontId="10" fillId="0" borderId="3" xfId="23" applyNumberFormat="1" applyFont="1" applyFill="1" applyBorder="1" applyAlignment="1" applyProtection="1">
      <alignment horizontal="right" vertical="center"/>
      <protection locked="0"/>
    </xf>
    <xf numFmtId="0" fontId="8" fillId="0" borderId="0" xfId="3" applyFont="1" applyAlignment="1">
      <alignment vertical="center"/>
    </xf>
    <xf numFmtId="0" fontId="33" fillId="0" borderId="0" xfId="3" applyFont="1" applyBorder="1" applyAlignment="1">
      <alignment horizontal="distributed" vertical="center"/>
    </xf>
    <xf numFmtId="0" fontId="33" fillId="0" borderId="0" xfId="3" applyFont="1" applyAlignment="1">
      <alignment horizontal="distributed" vertical="center"/>
    </xf>
    <xf numFmtId="0" fontId="11" fillId="0" borderId="0" xfId="3" quotePrefix="1" applyFont="1" applyAlignment="1">
      <alignment horizontal="left" vertical="center"/>
    </xf>
    <xf numFmtId="41" fontId="11" fillId="0" borderId="0" xfId="3" applyNumberFormat="1" applyFont="1" applyAlignment="1">
      <alignment vertical="center"/>
    </xf>
    <xf numFmtId="197" fontId="11" fillId="0" borderId="0" xfId="3" applyNumberFormat="1" applyFont="1" applyAlignment="1">
      <alignment vertical="center"/>
    </xf>
    <xf numFmtId="0" fontId="11" fillId="0" borderId="0" xfId="3" applyFont="1" applyAlignment="1">
      <alignment vertical="center"/>
    </xf>
    <xf numFmtId="0" fontId="11" fillId="0" borderId="1" xfId="3" applyFont="1" applyBorder="1" applyAlignment="1">
      <alignment vertical="center"/>
    </xf>
    <xf numFmtId="41" fontId="8" fillId="0" borderId="0" xfId="3" applyNumberFormat="1" applyFont="1" applyAlignment="1">
      <alignment vertical="center"/>
    </xf>
    <xf numFmtId="197" fontId="8" fillId="0" borderId="0" xfId="3" applyNumberFormat="1" applyFont="1" applyAlignment="1">
      <alignment vertical="center"/>
    </xf>
    <xf numFmtId="0" fontId="4" fillId="0" borderId="1" xfId="3" applyFont="1" applyBorder="1" applyAlignment="1">
      <alignment horizontal="center" vertical="center"/>
    </xf>
    <xf numFmtId="0" fontId="9" fillId="0" borderId="0" xfId="3" applyBorder="1" applyAlignment="1">
      <alignment horizontal="distributed" vertical="center"/>
    </xf>
    <xf numFmtId="0" fontId="33" fillId="0" borderId="0" xfId="3" applyFont="1" applyBorder="1" applyAlignment="1">
      <alignment horizontal="distributed" vertical="center" wrapText="1"/>
    </xf>
    <xf numFmtId="0" fontId="33" fillId="0" borderId="3" xfId="3" applyFont="1" applyBorder="1" applyAlignment="1">
      <alignment horizontal="distributed" vertical="center"/>
    </xf>
    <xf numFmtId="197" fontId="8" fillId="0" borderId="2" xfId="3" applyNumberFormat="1" applyFont="1" applyBorder="1" applyAlignment="1">
      <alignment horizontal="center" vertical="center"/>
    </xf>
    <xf numFmtId="0" fontId="8" fillId="0" borderId="2" xfId="3" applyFont="1" applyBorder="1" applyAlignment="1">
      <alignment horizontal="center" vertical="center"/>
    </xf>
    <xf numFmtId="41" fontId="10" fillId="0" borderId="0" xfId="71" applyNumberFormat="1" applyFont="1" applyBorder="1" applyAlignment="1">
      <alignment horizontal="right" vertical="center"/>
    </xf>
    <xf numFmtId="43" fontId="10" fillId="0" borderId="0" xfId="71" applyNumberFormat="1" applyFont="1" applyBorder="1" applyAlignment="1">
      <alignment horizontal="right" vertical="center"/>
    </xf>
    <xf numFmtId="41" fontId="8" fillId="0" borderId="0" xfId="71" applyNumberFormat="1" applyFont="1" applyBorder="1" applyAlignment="1">
      <alignment vertical="center"/>
    </xf>
    <xf numFmtId="41" fontId="10" fillId="0" borderId="3" xfId="71" applyNumberFormat="1" applyFont="1" applyBorder="1" applyAlignment="1">
      <alignment horizontal="right" vertical="center"/>
    </xf>
    <xf numFmtId="43" fontId="10" fillId="0" borderId="3" xfId="71" applyNumberFormat="1" applyFont="1" applyBorder="1" applyAlignment="1">
      <alignment horizontal="right" vertical="center"/>
    </xf>
    <xf numFmtId="41" fontId="61" fillId="0" borderId="0" xfId="51" applyNumberFormat="1" applyFont="1" applyFill="1" applyBorder="1" applyAlignment="1">
      <alignment horizontal="right" vertical="center"/>
    </xf>
    <xf numFmtId="41" fontId="61" fillId="0" borderId="0" xfId="51" applyNumberFormat="1" applyFont="1" applyFill="1" applyBorder="1" applyAlignment="1">
      <alignment horizontal="center" vertical="center"/>
    </xf>
    <xf numFmtId="0" fontId="61" fillId="0" borderId="0" xfId="48" applyFont="1" applyFill="1" applyBorder="1" applyAlignment="1">
      <alignment horizontal="right" vertical="center"/>
    </xf>
    <xf numFmtId="0" fontId="61" fillId="0" borderId="0" xfId="49" applyFont="1" applyFill="1" applyBorder="1" applyAlignment="1">
      <alignment horizontal="right" vertical="center"/>
    </xf>
    <xf numFmtId="41" fontId="61" fillId="0" borderId="0" xfId="53" applyNumberFormat="1" applyFont="1" applyFill="1" applyBorder="1" applyAlignment="1">
      <alignment horizontal="right" vertical="center"/>
    </xf>
    <xf numFmtId="206" fontId="61" fillId="0" borderId="0" xfId="52" applyNumberFormat="1" applyFont="1" applyFill="1" applyBorder="1" applyAlignment="1">
      <alignment horizontal="right" vertical="center"/>
    </xf>
    <xf numFmtId="41" fontId="10" fillId="0" borderId="0" xfId="9" applyNumberFormat="1" applyFont="1" applyFill="1" applyBorder="1" applyAlignment="1">
      <alignment vertical="center"/>
    </xf>
    <xf numFmtId="179" fontId="10" fillId="0" borderId="0" xfId="9" applyNumberFormat="1" applyFont="1" applyFill="1" applyBorder="1" applyAlignment="1">
      <alignment vertical="center"/>
    </xf>
    <xf numFmtId="181" fontId="10" fillId="0" borderId="0" xfId="9" applyNumberFormat="1" applyFont="1" applyFill="1" applyBorder="1" applyAlignment="1">
      <alignment vertical="center"/>
    </xf>
    <xf numFmtId="43" fontId="10" fillId="0" borderId="0" xfId="9" applyNumberFormat="1" applyFont="1" applyFill="1" applyBorder="1" applyAlignment="1">
      <alignment vertical="center"/>
    </xf>
    <xf numFmtId="0" fontId="26" fillId="0" borderId="0" xfId="58" applyFont="1"/>
    <xf numFmtId="10" fontId="10" fillId="0" borderId="3" xfId="58" applyNumberFormat="1" applyFont="1" applyBorder="1"/>
    <xf numFmtId="10" fontId="8" fillId="0" borderId="3" xfId="59" applyNumberFormat="1" applyFont="1" applyBorder="1" applyAlignment="1">
      <alignment horizontal="center" vertical="center" wrapText="1"/>
    </xf>
    <xf numFmtId="10" fontId="10" fillId="0" borderId="0" xfId="58" applyNumberFormat="1" applyFont="1" applyBorder="1"/>
    <xf numFmtId="10" fontId="26" fillId="0" borderId="0" xfId="58" applyNumberFormat="1" applyFont="1"/>
    <xf numFmtId="0" fontId="10" fillId="0" borderId="0" xfId="58" applyFont="1"/>
    <xf numFmtId="10" fontId="10" fillId="0" borderId="8" xfId="60" applyNumberFormat="1" applyFont="1" applyBorder="1" applyAlignment="1">
      <alignment horizontal="right" vertical="center"/>
    </xf>
    <xf numFmtId="10" fontId="10" fillId="0" borderId="8" xfId="58" applyNumberFormat="1" applyFont="1" applyBorder="1" applyAlignment="1">
      <alignment vertical="center"/>
    </xf>
    <xf numFmtId="10" fontId="10" fillId="0" borderId="0" xfId="60" applyNumberFormat="1" applyFont="1" applyBorder="1" applyAlignment="1">
      <alignment horizontal="right" vertical="center"/>
    </xf>
    <xf numFmtId="10" fontId="10" fillId="0" borderId="7" xfId="58" applyNumberFormat="1" applyFont="1" applyBorder="1" applyAlignment="1">
      <alignment vertical="center"/>
    </xf>
    <xf numFmtId="10" fontId="10" fillId="0" borderId="3" xfId="60" applyNumberFormat="1" applyFont="1" applyBorder="1" applyAlignment="1">
      <alignment horizontal="right" vertical="center"/>
    </xf>
    <xf numFmtId="41" fontId="10" fillId="0" borderId="3" xfId="58" applyNumberFormat="1" applyFont="1" applyBorder="1" applyAlignment="1">
      <alignment vertical="center"/>
    </xf>
    <xf numFmtId="206" fontId="10" fillId="0" borderId="3" xfId="58" applyNumberFormat="1" applyFont="1" applyBorder="1" applyAlignment="1">
      <alignment vertical="center"/>
    </xf>
    <xf numFmtId="206" fontId="10" fillId="0" borderId="0" xfId="58" applyNumberFormat="1" applyFont="1"/>
    <xf numFmtId="10" fontId="10" fillId="0" borderId="0" xfId="58" applyNumberFormat="1" applyFont="1"/>
    <xf numFmtId="0" fontId="8" fillId="0" borderId="1" xfId="58" applyFont="1" applyBorder="1" applyAlignment="1">
      <alignment vertical="distributed" textRotation="255"/>
    </xf>
    <xf numFmtId="0" fontId="33" fillId="0" borderId="0" xfId="60" quotePrefix="1" applyFont="1" applyBorder="1" applyAlignment="1">
      <alignment horizontal="left" vertical="center" shrinkToFit="1"/>
    </xf>
    <xf numFmtId="206" fontId="10" fillId="0" borderId="0" xfId="58" applyNumberFormat="1" applyFont="1" applyBorder="1" applyAlignment="1">
      <alignment vertical="center"/>
    </xf>
    <xf numFmtId="10" fontId="10" fillId="0" borderId="0" xfId="58" applyNumberFormat="1" applyFont="1" applyBorder="1" applyAlignment="1">
      <alignment vertical="center"/>
    </xf>
    <xf numFmtId="206" fontId="10" fillId="0" borderId="1" xfId="58" applyNumberFormat="1" applyFont="1" applyBorder="1" applyAlignment="1">
      <alignment vertical="center"/>
    </xf>
    <xf numFmtId="10" fontId="10" fillId="0" borderId="1" xfId="58" applyNumberFormat="1" applyFont="1" applyBorder="1" applyAlignment="1">
      <alignment vertical="center"/>
    </xf>
    <xf numFmtId="0" fontId="9" fillId="0" borderId="0" xfId="58" applyFont="1" applyBorder="1" applyAlignment="1">
      <alignment horizontal="right" vertical="center"/>
    </xf>
    <xf numFmtId="41" fontId="10" fillId="0" borderId="0" xfId="60" applyNumberFormat="1" applyFont="1" applyFill="1" applyBorder="1" applyAlignment="1">
      <alignment horizontal="right" vertical="center"/>
    </xf>
    <xf numFmtId="0" fontId="9" fillId="0" borderId="3" xfId="58" applyFont="1" applyBorder="1" applyAlignment="1">
      <alignment horizontal="right" vertical="center"/>
    </xf>
    <xf numFmtId="41" fontId="10" fillId="0" borderId="7" xfId="60" applyNumberFormat="1" applyFont="1" applyFill="1" applyBorder="1" applyAlignment="1">
      <alignment horizontal="right" vertical="center"/>
    </xf>
    <xf numFmtId="41" fontId="10" fillId="0" borderId="0" xfId="58" applyNumberFormat="1" applyFont="1" applyBorder="1" applyAlignment="1">
      <alignment vertical="center"/>
    </xf>
    <xf numFmtId="10" fontId="10" fillId="0" borderId="7" xfId="60" applyNumberFormat="1" applyFont="1" applyBorder="1" applyAlignment="1">
      <alignment horizontal="right" vertical="center"/>
    </xf>
    <xf numFmtId="10" fontId="10" fillId="0" borderId="3" xfId="58" applyNumberFormat="1" applyFont="1" applyBorder="1" applyAlignment="1">
      <alignment vertical="center"/>
    </xf>
    <xf numFmtId="0" fontId="21" fillId="0" borderId="3" xfId="39" applyFont="1" applyBorder="1"/>
    <xf numFmtId="0" fontId="17" fillId="0" borderId="0" xfId="39" quotePrefix="1" applyFont="1" applyBorder="1" applyAlignment="1">
      <alignment horizontal="center" vertical="center"/>
    </xf>
    <xf numFmtId="41" fontId="21" fillId="0" borderId="0" xfId="39" applyNumberFormat="1" applyFont="1" applyBorder="1" applyAlignment="1">
      <alignment horizontal="right" vertical="center"/>
    </xf>
    <xf numFmtId="0" fontId="17" fillId="0" borderId="3" xfId="39" quotePrefix="1" applyFont="1" applyBorder="1" applyAlignment="1">
      <alignment horizontal="center" vertical="center"/>
    </xf>
    <xf numFmtId="41" fontId="21" fillId="0" borderId="3" xfId="39" applyNumberFormat="1" applyFont="1" applyBorder="1" applyAlignment="1">
      <alignment horizontal="right" vertical="center"/>
    </xf>
    <xf numFmtId="0" fontId="72" fillId="0" borderId="3" xfId="39" applyFont="1" applyBorder="1" applyAlignment="1">
      <alignment horizontal="right" vertical="center"/>
    </xf>
    <xf numFmtId="179" fontId="10" fillId="0" borderId="0" xfId="3" applyNumberFormat="1" applyFont="1" applyFill="1" applyBorder="1" applyAlignment="1">
      <alignment vertical="center"/>
    </xf>
    <xf numFmtId="4" fontId="22" fillId="0" borderId="0" xfId="3" applyNumberFormat="1" applyFont="1" applyFill="1" applyBorder="1" applyAlignment="1">
      <alignment vertical="center"/>
    </xf>
    <xf numFmtId="43" fontId="22" fillId="0" borderId="0" xfId="3" applyNumberFormat="1" applyFont="1" applyFill="1" applyBorder="1" applyAlignment="1">
      <alignment horizontal="right" vertical="center"/>
    </xf>
    <xf numFmtId="0" fontId="9" fillId="0" borderId="0" xfId="3" applyFont="1" applyFill="1" applyBorder="1" applyAlignment="1">
      <alignment horizontal="distributed" vertical="center"/>
    </xf>
    <xf numFmtId="0" fontId="8" fillId="0" borderId="0" xfId="3" applyFont="1" applyFill="1" applyBorder="1" applyAlignment="1">
      <alignment horizontal="distributed" vertical="center" wrapText="1"/>
    </xf>
    <xf numFmtId="41" fontId="10" fillId="0" borderId="0" xfId="3" applyNumberFormat="1" applyFont="1" applyFill="1" applyBorder="1" applyAlignment="1">
      <alignment vertical="center"/>
    </xf>
    <xf numFmtId="43" fontId="22" fillId="0" borderId="0" xfId="3" applyNumberFormat="1" applyFont="1" applyFill="1" applyBorder="1" applyAlignment="1">
      <alignment vertical="center"/>
    </xf>
    <xf numFmtId="43" fontId="23" fillId="0" borderId="0" xfId="3" applyNumberFormat="1" applyFont="1" applyFill="1" applyBorder="1" applyAlignment="1">
      <alignment horizontal="right" vertical="center"/>
    </xf>
    <xf numFmtId="0" fontId="0" fillId="0" borderId="0" xfId="0" applyFill="1" applyAlignment="1"/>
    <xf numFmtId="41" fontId="10" fillId="0" borderId="0" xfId="3" quotePrefix="1" applyNumberFormat="1" applyFont="1" applyFill="1" applyBorder="1" applyAlignment="1">
      <alignment horizontal="right" vertical="center"/>
    </xf>
    <xf numFmtId="0" fontId="10" fillId="0" borderId="0" xfId="3" applyFont="1" applyFill="1" applyBorder="1" applyAlignment="1">
      <alignment horizontal="distributed" vertical="center"/>
    </xf>
    <xf numFmtId="0" fontId="8" fillId="0" borderId="0" xfId="9" applyFont="1" applyFill="1" applyBorder="1" applyAlignment="1">
      <alignment horizontal="distributed" vertical="center"/>
    </xf>
    <xf numFmtId="43" fontId="10" fillId="0" borderId="0" xfId="9" applyNumberFormat="1" applyFont="1" applyFill="1" applyBorder="1" applyAlignment="1">
      <alignment horizontal="right" vertical="center"/>
    </xf>
    <xf numFmtId="0" fontId="8" fillId="0" borderId="0" xfId="9" applyFont="1" applyFill="1" applyBorder="1" applyAlignment="1">
      <alignment horizontal="distributed" vertical="center" wrapText="1"/>
    </xf>
    <xf numFmtId="0" fontId="9" fillId="0" borderId="0" xfId="9" applyFont="1" applyFill="1" applyBorder="1" applyAlignment="1">
      <alignment horizontal="distributed" vertical="center"/>
    </xf>
    <xf numFmtId="0" fontId="8" fillId="0" borderId="3" xfId="9" applyFont="1" applyFill="1" applyBorder="1" applyAlignment="1">
      <alignment horizontal="distributed" vertical="center"/>
    </xf>
    <xf numFmtId="179" fontId="10" fillId="0" borderId="3" xfId="9" applyNumberFormat="1" applyFont="1" applyFill="1" applyBorder="1" applyAlignment="1">
      <alignment vertical="center"/>
    </xf>
    <xf numFmtId="181" fontId="10" fillId="0" borderId="3" xfId="9" applyNumberFormat="1" applyFont="1" applyFill="1" applyBorder="1" applyAlignment="1">
      <alignment vertical="center"/>
    </xf>
    <xf numFmtId="43" fontId="10" fillId="0" borderId="3" xfId="9" applyNumberFormat="1" applyFont="1" applyFill="1" applyBorder="1" applyAlignment="1">
      <alignment vertical="center"/>
    </xf>
    <xf numFmtId="0" fontId="33" fillId="0" borderId="0" xfId="9" applyFont="1" applyFill="1" applyBorder="1" applyAlignment="1">
      <alignment horizontal="distributed" vertical="center"/>
    </xf>
    <xf numFmtId="0" fontId="33" fillId="0" borderId="0" xfId="3" applyFont="1" applyFill="1" applyBorder="1" applyAlignment="1">
      <alignment horizontal="distributed" vertical="center"/>
    </xf>
    <xf numFmtId="38" fontId="10" fillId="0" borderId="3" xfId="18" applyNumberFormat="1" applyFont="1" applyBorder="1" applyAlignment="1">
      <alignment horizontal="right" vertical="center"/>
    </xf>
    <xf numFmtId="0" fontId="9" fillId="0" borderId="0" xfId="1" applyFont="1" applyBorder="1" applyAlignment="1">
      <alignment horizontal="distributed" vertical="center"/>
    </xf>
    <xf numFmtId="0" fontId="8" fillId="0" borderId="0" xfId="1" applyFont="1" applyBorder="1" applyAlignment="1">
      <alignment horizontal="distributed" vertical="center"/>
    </xf>
    <xf numFmtId="0" fontId="12" fillId="0" borderId="0" xfId="2" applyFont="1" applyBorder="1" applyAlignment="1">
      <alignment horizontal="left" vertical="center" wrapText="1"/>
    </xf>
    <xf numFmtId="0" fontId="4" fillId="0" borderId="0"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distributed" vertical="center"/>
    </xf>
    <xf numFmtId="0" fontId="33" fillId="0" borderId="13" xfId="1" applyFont="1" applyBorder="1" applyAlignment="1">
      <alignment horizontal="center" vertical="distributed" textRotation="255"/>
    </xf>
    <xf numFmtId="49" fontId="8" fillId="0" borderId="0" xfId="4" quotePrefix="1" applyNumberFormat="1" applyFont="1" applyBorder="1" applyAlignment="1" applyProtection="1">
      <alignment horizontal="center" vertical="center"/>
      <protection locked="0"/>
    </xf>
    <xf numFmtId="49" fontId="8" fillId="0" borderId="3" xfId="4" quotePrefix="1" applyNumberFormat="1" applyFont="1" applyBorder="1" applyAlignment="1" applyProtection="1">
      <alignment horizontal="center" vertical="center"/>
      <protection locked="0"/>
    </xf>
    <xf numFmtId="0" fontId="4" fillId="0" borderId="0" xfId="3" applyFont="1" applyBorder="1" applyAlignment="1">
      <alignment horizontal="center" vertical="center"/>
    </xf>
    <xf numFmtId="0" fontId="8" fillId="0" borderId="1" xfId="3" applyFont="1" applyBorder="1" applyAlignment="1">
      <alignment horizontal="center" vertical="center"/>
    </xf>
    <xf numFmtId="0" fontId="8" fillId="0" borderId="0" xfId="3" applyFont="1" applyBorder="1" applyAlignment="1">
      <alignment horizontal="center" vertical="center"/>
    </xf>
    <xf numFmtId="0" fontId="9" fillId="0" borderId="2" xfId="3" applyFont="1" applyBorder="1" applyAlignment="1">
      <alignment horizontal="distributed" vertical="center" justifyLastLine="1"/>
    </xf>
    <xf numFmtId="0" fontId="8" fillId="0" borderId="2" xfId="3" applyFont="1" applyBorder="1" applyAlignment="1">
      <alignment horizontal="distributed" vertical="center" justifyLastLine="1"/>
    </xf>
    <xf numFmtId="0" fontId="12" fillId="0" borderId="1" xfId="1" quotePrefix="1" applyFont="1" applyBorder="1" applyAlignment="1">
      <alignment horizontal="left" vertical="center" wrapText="1"/>
    </xf>
    <xf numFmtId="0" fontId="12" fillId="0" borderId="0" xfId="1" quotePrefix="1" applyFont="1" applyBorder="1" applyAlignment="1">
      <alignment horizontal="left" vertical="center" wrapText="1"/>
    </xf>
    <xf numFmtId="0" fontId="10" fillId="0" borderId="3" xfId="1" applyFont="1" applyBorder="1" applyAlignment="1">
      <alignment horizontal="right" vertical="center"/>
    </xf>
    <xf numFmtId="0" fontId="8" fillId="0" borderId="1" xfId="1" applyFont="1" applyBorder="1" applyAlignment="1">
      <alignment horizontal="center" vertical="center"/>
    </xf>
    <xf numFmtId="0" fontId="8" fillId="0" borderId="0" xfId="1" applyFont="1" applyBorder="1" applyAlignment="1">
      <alignment horizontal="center" vertical="center"/>
    </xf>
    <xf numFmtId="0" fontId="8" fillId="0" borderId="1"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6" xfId="5" applyFont="1" applyFill="1" applyBorder="1" applyAlignment="1">
      <alignment horizontal="center" vertical="center"/>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2" xfId="5" applyFont="1" applyFill="1" applyBorder="1" applyAlignment="1">
      <alignment horizontal="center" vertical="center"/>
    </xf>
    <xf numFmtId="0" fontId="8" fillId="0" borderId="2" xfId="3" applyFont="1" applyFill="1" applyBorder="1" applyAlignment="1">
      <alignment horizontal="center" vertical="center"/>
    </xf>
    <xf numFmtId="0" fontId="8" fillId="0" borderId="2" xfId="5" applyFont="1" applyBorder="1" applyAlignment="1">
      <alignment horizontal="center" vertical="center"/>
    </xf>
    <xf numFmtId="0" fontId="12" fillId="0" borderId="1" xfId="7" applyFont="1" applyBorder="1" applyAlignment="1">
      <alignment horizontal="left" vertical="center"/>
    </xf>
    <xf numFmtId="0" fontId="11" fillId="0" borderId="0" xfId="7" applyFont="1" applyBorder="1" applyAlignment="1">
      <alignment horizontal="left" vertical="center"/>
    </xf>
    <xf numFmtId="0" fontId="11" fillId="0" borderId="0" xfId="3" applyFont="1" applyBorder="1" applyAlignment="1">
      <alignment horizontal="left" vertical="center"/>
    </xf>
    <xf numFmtId="0" fontId="10" fillId="0" borderId="0" xfId="3" applyNumberFormat="1" applyFont="1" applyBorder="1" applyAlignment="1">
      <alignment horizontal="distributed" vertical="center" justifyLastLine="1"/>
    </xf>
    <xf numFmtId="0" fontId="10" fillId="0" borderId="0" xfId="3" applyNumberFormat="1" applyFont="1" applyBorder="1" applyAlignment="1">
      <alignment horizontal="distributed" vertical="center" wrapText="1"/>
    </xf>
    <xf numFmtId="0" fontId="10" fillId="0" borderId="0" xfId="3" applyNumberFormat="1" applyFont="1" applyBorder="1" applyAlignment="1">
      <alignment horizontal="distributed" vertical="center"/>
    </xf>
    <xf numFmtId="0" fontId="66" fillId="0" borderId="1" xfId="3" applyFont="1" applyBorder="1" applyAlignment="1">
      <alignment horizontal="center" vertical="center"/>
    </xf>
    <xf numFmtId="0" fontId="66" fillId="0" borderId="16" xfId="3" applyNumberFormat="1" applyFont="1" applyBorder="1" applyAlignment="1">
      <alignment horizontal="center" vertical="center"/>
    </xf>
    <xf numFmtId="0" fontId="66" fillId="0" borderId="17" xfId="3" applyNumberFormat="1" applyFont="1" applyBorder="1" applyAlignment="1">
      <alignment horizontal="center" vertical="center"/>
    </xf>
    <xf numFmtId="0" fontId="14" fillId="0" borderId="0" xfId="3" applyNumberFormat="1" applyFont="1" applyBorder="1" applyAlignment="1">
      <alignment horizontal="distributed" vertical="center"/>
    </xf>
    <xf numFmtId="0" fontId="10" fillId="0" borderId="4" xfId="3" applyNumberFormat="1" applyFont="1" applyBorder="1" applyAlignment="1">
      <alignment horizontal="distributed" vertical="center"/>
    </xf>
    <xf numFmtId="0" fontId="8" fillId="0" borderId="1" xfId="3" applyFont="1" applyBorder="1" applyAlignment="1">
      <alignment horizontal="center" vertical="center" wrapText="1"/>
    </xf>
    <xf numFmtId="0" fontId="33" fillId="0" borderId="2" xfId="3" applyFont="1" applyBorder="1" applyAlignment="1">
      <alignment horizontal="distributed" vertical="center" wrapText="1" justifyLastLine="1"/>
    </xf>
    <xf numFmtId="0" fontId="8" fillId="0" borderId="1" xfId="5" applyFont="1" applyBorder="1" applyAlignment="1">
      <alignment horizontal="center" vertical="center"/>
    </xf>
    <xf numFmtId="0" fontId="4" fillId="0" borderId="0" xfId="9" applyFont="1" applyBorder="1" applyAlignment="1">
      <alignment horizontal="center" vertical="center"/>
    </xf>
    <xf numFmtId="0" fontId="8" fillId="0" borderId="1" xfId="9" applyFont="1" applyBorder="1" applyAlignment="1">
      <alignment horizontal="center" vertical="center"/>
    </xf>
    <xf numFmtId="0" fontId="8" fillId="0" borderId="0" xfId="9" applyFont="1" applyBorder="1" applyAlignment="1">
      <alignment horizontal="center" vertical="center"/>
    </xf>
    <xf numFmtId="0" fontId="11" fillId="0" borderId="0" xfId="9" applyFont="1" applyBorder="1" applyAlignment="1">
      <alignment horizontal="left" vertical="top" wrapText="1"/>
    </xf>
    <xf numFmtId="0" fontId="11" fillId="0" borderId="0" xfId="9" applyFont="1" applyBorder="1" applyAlignment="1">
      <alignment horizontal="left" vertical="center" indent="3"/>
    </xf>
    <xf numFmtId="0" fontId="29" fillId="0" borderId="0" xfId="17" applyFont="1" applyFill="1" applyBorder="1" applyAlignment="1">
      <alignment horizontal="left" vertical="center" wrapText="1"/>
    </xf>
    <xf numFmtId="0" fontId="11" fillId="0" borderId="0" xfId="17" applyFont="1" applyFill="1" applyBorder="1" applyAlignment="1">
      <alignment horizontal="left" vertical="center" wrapText="1"/>
    </xf>
    <xf numFmtId="0" fontId="8" fillId="0" borderId="0" xfId="15" quotePrefix="1" applyFont="1" applyBorder="1" applyAlignment="1">
      <alignment horizontal="center" vertical="center"/>
    </xf>
    <xf numFmtId="0" fontId="8" fillId="0" borderId="3" xfId="15" quotePrefix="1" applyFont="1" applyBorder="1" applyAlignment="1">
      <alignment horizontal="center" vertical="center"/>
    </xf>
    <xf numFmtId="0" fontId="12" fillId="0" borderId="1" xfId="17" applyFont="1" applyFill="1" applyBorder="1" applyAlignment="1">
      <alignment horizontal="left" vertical="center"/>
    </xf>
    <xf numFmtId="0" fontId="11" fillId="0" borderId="1" xfId="17" applyFont="1" applyFill="1" applyBorder="1" applyAlignment="1">
      <alignment horizontal="left" vertical="center"/>
    </xf>
    <xf numFmtId="0" fontId="4" fillId="0" borderId="0" xfId="12" applyFont="1" applyBorder="1" applyAlignment="1">
      <alignment horizontal="center" vertical="center" shrinkToFit="1"/>
    </xf>
    <xf numFmtId="0" fontId="8" fillId="0" borderId="1" xfId="15" applyFont="1" applyBorder="1" applyAlignment="1">
      <alignment horizontal="center" vertical="distributed" textRotation="255"/>
    </xf>
    <xf numFmtId="0" fontId="8" fillId="0" borderId="0" xfId="15" applyFont="1" applyBorder="1" applyAlignment="1">
      <alignment horizontal="center" vertical="distributed" textRotation="255"/>
    </xf>
    <xf numFmtId="0" fontId="10" fillId="0" borderId="1" xfId="12" applyFont="1" applyBorder="1" applyAlignment="1">
      <alignment horizontal="center" vertical="distributed" textRotation="255" wrapText="1" indent="1"/>
    </xf>
    <xf numFmtId="0" fontId="10" fillId="0" borderId="0" xfId="12" applyFont="1" applyBorder="1" applyAlignment="1">
      <alignment horizontal="center" vertical="distributed" textRotation="255" indent="1"/>
    </xf>
    <xf numFmtId="0" fontId="10" fillId="0" borderId="3" xfId="12" applyFont="1" applyBorder="1" applyAlignment="1">
      <alignment horizontal="center" vertical="distributed" textRotation="255" indent="1"/>
    </xf>
    <xf numFmtId="0" fontId="10" fillId="0" borderId="1" xfId="16" applyFont="1" applyBorder="1" applyAlignment="1">
      <alignment horizontal="center" vertical="distributed" textRotation="255" wrapText="1" indent="1"/>
    </xf>
    <xf numFmtId="0" fontId="10" fillId="0" borderId="0" xfId="16" applyFont="1" applyBorder="1" applyAlignment="1">
      <alignment horizontal="center" vertical="distributed" textRotation="255" indent="1"/>
    </xf>
    <xf numFmtId="0" fontId="10" fillId="0" borderId="3" xfId="16" applyFont="1" applyBorder="1" applyAlignment="1">
      <alignment horizontal="center" vertical="distributed" textRotation="255" indent="1"/>
    </xf>
    <xf numFmtId="0" fontId="11" fillId="0" borderId="1" xfId="16" applyFont="1" applyBorder="1" applyAlignment="1">
      <alignment horizontal="center" vertical="distributed" textRotation="255" wrapText="1" indent="1"/>
    </xf>
    <xf numFmtId="0" fontId="11" fillId="0" borderId="0" xfId="16" applyFont="1" applyBorder="1" applyAlignment="1">
      <alignment horizontal="center" vertical="distributed" textRotation="255" indent="1"/>
    </xf>
    <xf numFmtId="0" fontId="11" fillId="0" borderId="3" xfId="16" applyFont="1" applyBorder="1" applyAlignment="1">
      <alignment horizontal="center" vertical="distributed" textRotation="255" indent="1"/>
    </xf>
    <xf numFmtId="0" fontId="14" fillId="0" borderId="1" xfId="16" applyFont="1" applyBorder="1" applyAlignment="1">
      <alignment horizontal="center" vertical="distributed" textRotation="255" wrapText="1" indent="1"/>
    </xf>
    <xf numFmtId="0" fontId="10" fillId="0" borderId="1" xfId="12" applyFont="1" applyBorder="1" applyAlignment="1">
      <alignment horizontal="center" vertical="distributed" textRotation="255" wrapText="1"/>
    </xf>
    <xf numFmtId="0" fontId="10" fillId="0" borderId="0" xfId="12" applyFont="1" applyBorder="1" applyAlignment="1">
      <alignment horizontal="center" vertical="distributed" textRotation="255"/>
    </xf>
    <xf numFmtId="0" fontId="10" fillId="0" borderId="3" xfId="12" applyFont="1" applyBorder="1" applyAlignment="1">
      <alignment horizontal="center" vertical="distributed" textRotation="255"/>
    </xf>
    <xf numFmtId="0" fontId="12" fillId="0" borderId="0" xfId="17" applyFont="1" applyFill="1" applyBorder="1" applyAlignment="1">
      <alignment horizontal="left" vertical="center" wrapText="1"/>
    </xf>
    <xf numFmtId="0" fontId="11" fillId="0" borderId="0" xfId="18" applyFont="1" applyBorder="1" applyAlignment="1">
      <alignment vertical="center" wrapText="1"/>
    </xf>
    <xf numFmtId="0" fontId="4" fillId="0" borderId="0" xfId="18" applyFont="1" applyBorder="1" applyAlignment="1">
      <alignment horizontal="center" vertical="center"/>
    </xf>
    <xf numFmtId="0" fontId="8" fillId="0" borderId="1" xfId="18" applyFont="1" applyBorder="1" applyAlignment="1">
      <alignment horizontal="center" vertical="center"/>
    </xf>
    <xf numFmtId="0" fontId="8" fillId="0" borderId="0" xfId="18" applyFont="1" applyBorder="1" applyAlignment="1">
      <alignment horizontal="center" vertical="center"/>
    </xf>
    <xf numFmtId="0" fontId="8" fillId="0" borderId="2" xfId="18" applyFont="1" applyBorder="1" applyAlignment="1">
      <alignment horizontal="center" vertical="center"/>
    </xf>
    <xf numFmtId="0" fontId="9" fillId="0" borderId="2" xfId="18" applyFont="1" applyBorder="1" applyAlignment="1">
      <alignment horizontal="center" vertical="center"/>
    </xf>
    <xf numFmtId="0" fontId="8" fillId="0" borderId="1" xfId="18" applyFont="1" applyBorder="1" applyAlignment="1">
      <alignment horizontal="center" vertical="center" wrapText="1"/>
    </xf>
    <xf numFmtId="0" fontId="8" fillId="0" borderId="3" xfId="18" applyFont="1" applyBorder="1" applyAlignment="1">
      <alignment horizontal="center" vertical="center" wrapText="1"/>
    </xf>
    <xf numFmtId="0" fontId="12" fillId="0" borderId="1" xfId="1" applyFont="1" applyBorder="1" applyAlignment="1">
      <alignment horizontal="left" vertical="center" wrapText="1"/>
    </xf>
    <xf numFmtId="49" fontId="8" fillId="0" borderId="0" xfId="1" quotePrefix="1" applyNumberFormat="1" applyFont="1" applyBorder="1" applyAlignment="1">
      <alignment horizontal="center" vertical="center"/>
    </xf>
    <xf numFmtId="49" fontId="8" fillId="0" borderId="3" xfId="1" quotePrefix="1" applyNumberFormat="1" applyFont="1" applyBorder="1" applyAlignment="1">
      <alignment horizontal="center" vertical="center"/>
    </xf>
    <xf numFmtId="0" fontId="8" fillId="0" borderId="2" xfId="19" applyFont="1" applyBorder="1" applyAlignment="1">
      <alignment horizontal="center" vertical="center"/>
    </xf>
    <xf numFmtId="0" fontId="8" fillId="0" borderId="18" xfId="19" applyFont="1" applyBorder="1" applyAlignment="1">
      <alignment horizontal="center" vertical="center"/>
    </xf>
    <xf numFmtId="0" fontId="11" fillId="0" borderId="0" xfId="22" applyFont="1" applyBorder="1" applyAlignment="1">
      <alignment horizontal="left" wrapText="1"/>
    </xf>
    <xf numFmtId="0" fontId="11" fillId="0" borderId="0" xfId="22" applyFont="1" applyBorder="1" applyAlignment="1">
      <alignment horizontal="left" vertical="center" wrapText="1"/>
    </xf>
    <xf numFmtId="0" fontId="12" fillId="0" borderId="1" xfId="1" applyFont="1" applyBorder="1" applyAlignment="1">
      <alignment horizontal="left" vertical="center"/>
    </xf>
    <xf numFmtId="0" fontId="11" fillId="0" borderId="1" xfId="1" applyFont="1" applyBorder="1" applyAlignment="1">
      <alignment horizontal="left" vertical="center"/>
    </xf>
    <xf numFmtId="0" fontId="11" fillId="0" borderId="0" xfId="1" applyFont="1" applyBorder="1" applyAlignment="1">
      <alignment horizontal="left" vertical="center" wrapText="1"/>
    </xf>
    <xf numFmtId="0" fontId="11" fillId="0" borderId="0" xfId="1" applyFont="1" applyBorder="1" applyAlignment="1">
      <alignment horizontal="left" vertical="center"/>
    </xf>
    <xf numFmtId="181" fontId="8" fillId="0" borderId="1" xfId="1" applyNumberFormat="1" applyFont="1" applyBorder="1" applyAlignment="1">
      <alignment horizontal="center" vertical="distributed" textRotation="255" wrapText="1" indent="1"/>
    </xf>
    <xf numFmtId="181" fontId="8" fillId="0" borderId="0" xfId="1" applyNumberFormat="1" applyFont="1" applyBorder="1" applyAlignment="1">
      <alignment horizontal="center" vertical="distributed" textRotation="255" wrapText="1" indent="1"/>
    </xf>
    <xf numFmtId="181" fontId="8" fillId="0" borderId="3" xfId="1" applyNumberFormat="1" applyFont="1" applyBorder="1" applyAlignment="1">
      <alignment horizontal="center" vertical="distributed" textRotation="255" wrapText="1" indent="1"/>
    </xf>
    <xf numFmtId="0" fontId="8" fillId="0" borderId="1" xfId="1" applyFont="1" applyBorder="1" applyAlignment="1">
      <alignment horizontal="center" vertical="distributed" textRotation="255" wrapText="1" indent="1"/>
    </xf>
    <xf numFmtId="0" fontId="8" fillId="0" borderId="0" xfId="1" applyFont="1" applyBorder="1" applyAlignment="1">
      <alignment horizontal="center" vertical="distributed" textRotation="255" wrapText="1" indent="1"/>
    </xf>
    <xf numFmtId="0" fontId="8" fillId="0" borderId="3" xfId="1" applyFont="1" applyBorder="1" applyAlignment="1">
      <alignment horizontal="center" vertical="distributed" textRotation="255" wrapText="1" indent="1"/>
    </xf>
    <xf numFmtId="0" fontId="5" fillId="0" borderId="0" xfId="1" applyFont="1" applyBorder="1" applyAlignment="1">
      <alignment horizontal="center" vertical="center"/>
    </xf>
    <xf numFmtId="0" fontId="10" fillId="0" borderId="3" xfId="1" applyFont="1" applyBorder="1" applyAlignment="1">
      <alignment horizontal="right"/>
    </xf>
    <xf numFmtId="49" fontId="8" fillId="0" borderId="1" xfId="20" applyNumberFormat="1" applyFont="1" applyBorder="1" applyAlignment="1">
      <alignment horizontal="center" vertical="center"/>
    </xf>
    <xf numFmtId="49" fontId="8" fillId="0" borderId="0" xfId="20" applyNumberFormat="1" applyFont="1" applyBorder="1" applyAlignment="1">
      <alignment horizontal="center" vertical="center"/>
    </xf>
    <xf numFmtId="0" fontId="9" fillId="0" borderId="2" xfId="1" applyFont="1" applyBorder="1" applyAlignment="1">
      <alignment horizontal="distributed" vertical="center" justifyLastLine="1"/>
    </xf>
    <xf numFmtId="0" fontId="8" fillId="0" borderId="2" xfId="1" applyFont="1" applyBorder="1" applyAlignment="1">
      <alignment horizontal="distributed" vertical="center" justifyLastLine="1"/>
    </xf>
    <xf numFmtId="0" fontId="67" fillId="0" borderId="1" xfId="1" applyFont="1" applyBorder="1" applyAlignment="1">
      <alignment horizontal="left" vertical="center" wrapText="1"/>
    </xf>
    <xf numFmtId="0" fontId="8" fillId="0" borderId="0" xfId="1" applyFont="1" applyBorder="1" applyAlignment="1">
      <alignment horizontal="center" vertical="distributed" textRotation="255" indent="1"/>
    </xf>
    <xf numFmtId="0" fontId="8" fillId="0" borderId="3" xfId="1" applyFont="1" applyBorder="1" applyAlignment="1">
      <alignment horizontal="center" vertical="distributed" textRotation="255" indent="1"/>
    </xf>
    <xf numFmtId="0" fontId="8" fillId="0" borderId="1" xfId="10" applyNumberFormat="1" applyFont="1" applyBorder="1" applyAlignment="1" applyProtection="1">
      <alignment horizontal="center" vertical="distributed" textRotation="255" wrapText="1" indent="1"/>
      <protection locked="0"/>
    </xf>
    <xf numFmtId="0" fontId="8" fillId="0" borderId="0" xfId="10" applyNumberFormat="1" applyFont="1" applyBorder="1" applyAlignment="1" applyProtection="1">
      <alignment horizontal="center" vertical="distributed" textRotation="255" indent="1"/>
      <protection locked="0"/>
    </xf>
    <xf numFmtId="0" fontId="8" fillId="0" borderId="3" xfId="10" applyNumberFormat="1" applyFont="1" applyBorder="1" applyAlignment="1" applyProtection="1">
      <alignment horizontal="center" vertical="distributed" textRotation="255" indent="1"/>
      <protection locked="0"/>
    </xf>
    <xf numFmtId="49" fontId="9" fillId="0" borderId="1" xfId="1" applyNumberFormat="1" applyFont="1" applyBorder="1" applyAlignment="1">
      <alignment horizontal="center" vertical="distributed" textRotation="255" indent="1"/>
    </xf>
    <xf numFmtId="49" fontId="8" fillId="0" borderId="0" xfId="1" applyNumberFormat="1" applyFont="1" applyBorder="1" applyAlignment="1">
      <alignment horizontal="center" vertical="distributed" textRotation="255" indent="1"/>
    </xf>
    <xf numFmtId="49" fontId="8" fillId="0" borderId="3" xfId="1" applyNumberFormat="1" applyFont="1" applyBorder="1" applyAlignment="1">
      <alignment horizontal="center" vertical="distributed" textRotation="255" indent="1"/>
    </xf>
    <xf numFmtId="0" fontId="9" fillId="0" borderId="1" xfId="1" applyNumberFormat="1" applyFont="1" applyBorder="1" applyAlignment="1" applyProtection="1">
      <alignment horizontal="center" vertical="distributed" textRotation="255" indent="1"/>
      <protection locked="0"/>
    </xf>
    <xf numFmtId="0" fontId="8" fillId="0" borderId="0" xfId="1" applyNumberFormat="1" applyFont="1" applyBorder="1" applyAlignment="1" applyProtection="1">
      <alignment horizontal="center" vertical="distributed" textRotation="255" indent="1"/>
      <protection locked="0"/>
    </xf>
    <xf numFmtId="0" fontId="8" fillId="0" borderId="3" xfId="1" applyNumberFormat="1" applyFont="1" applyBorder="1" applyAlignment="1" applyProtection="1">
      <alignment horizontal="center" vertical="distributed" textRotation="255" indent="1"/>
      <protection locked="0"/>
    </xf>
    <xf numFmtId="49" fontId="4" fillId="0" borderId="0" xfId="1" applyNumberFormat="1" applyFont="1" applyBorder="1" applyAlignment="1">
      <alignment horizontal="center" vertical="center"/>
    </xf>
    <xf numFmtId="0" fontId="8" fillId="0" borderId="1" xfId="10" applyFont="1" applyBorder="1" applyAlignment="1">
      <alignment horizontal="center" vertical="center"/>
    </xf>
    <xf numFmtId="0" fontId="8" fillId="0" borderId="0" xfId="10" applyFont="1" applyBorder="1" applyAlignment="1">
      <alignment horizontal="center" vertical="center"/>
    </xf>
    <xf numFmtId="0" fontId="8" fillId="0" borderId="3" xfId="10" applyFont="1" applyBorder="1" applyAlignment="1">
      <alignment horizontal="center" vertical="center"/>
    </xf>
    <xf numFmtId="49" fontId="8" fillId="0" borderId="1" xfId="1" applyNumberFormat="1" applyFont="1" applyBorder="1" applyAlignment="1">
      <alignment horizontal="center" vertical="distributed" textRotation="255" indent="1"/>
    </xf>
    <xf numFmtId="0" fontId="8" fillId="0" borderId="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3" xfId="1" applyFont="1" applyBorder="1" applyAlignment="1">
      <alignment horizontal="center" vertical="center" wrapText="1"/>
    </xf>
    <xf numFmtId="0" fontId="33" fillId="0" borderId="1" xfId="1" applyFont="1" applyBorder="1" applyAlignment="1">
      <alignment horizontal="distributed" vertical="center" wrapText="1"/>
    </xf>
    <xf numFmtId="0" fontId="8" fillId="0" borderId="1" xfId="1" applyFont="1" applyBorder="1" applyAlignment="1">
      <alignment horizontal="distributed" vertical="center"/>
    </xf>
    <xf numFmtId="49" fontId="4" fillId="0" borderId="0" xfId="1" applyNumberFormat="1" applyFont="1" applyBorder="1" applyAlignment="1" applyProtection="1">
      <alignment horizontal="center" vertical="center"/>
      <protection locked="0"/>
    </xf>
    <xf numFmtId="0" fontId="8" fillId="0" borderId="1" xfId="10" applyFont="1" applyBorder="1" applyAlignment="1">
      <alignment horizontal="center" vertical="distributed" textRotation="255"/>
    </xf>
    <xf numFmtId="0" fontId="8" fillId="0" borderId="0" xfId="10" applyFont="1" applyBorder="1" applyAlignment="1">
      <alignment horizontal="center" vertical="distributed" textRotation="255"/>
    </xf>
    <xf numFmtId="49" fontId="8" fillId="0" borderId="1" xfId="1" applyNumberFormat="1" applyFont="1" applyBorder="1" applyAlignment="1" applyProtection="1">
      <alignment horizontal="center" vertical="distributed" textRotation="255" indent="1"/>
      <protection locked="0"/>
    </xf>
    <xf numFmtId="49" fontId="8" fillId="0" borderId="1" xfId="1" applyNumberFormat="1" applyFont="1" applyBorder="1" applyAlignment="1" applyProtection="1">
      <alignment horizontal="center" vertical="distributed" textRotation="255" wrapText="1" indent="1"/>
      <protection locked="0"/>
    </xf>
    <xf numFmtId="49" fontId="8" fillId="0" borderId="0" xfId="1" applyNumberFormat="1" applyFont="1" applyBorder="1" applyAlignment="1" applyProtection="1">
      <alignment horizontal="center" vertical="distributed" textRotation="255" wrapText="1" indent="1"/>
      <protection locked="0"/>
    </xf>
    <xf numFmtId="49" fontId="8" fillId="0" borderId="3" xfId="1" applyNumberFormat="1" applyFont="1" applyBorder="1" applyAlignment="1" applyProtection="1">
      <alignment horizontal="center" vertical="distributed" textRotation="255" wrapText="1" indent="1"/>
      <protection locked="0"/>
    </xf>
    <xf numFmtId="49" fontId="8" fillId="0" borderId="0" xfId="1" applyNumberFormat="1" applyFont="1" applyBorder="1" applyAlignment="1" applyProtection="1">
      <alignment horizontal="center" vertical="distributed" textRotation="255" indent="1"/>
      <protection locked="0"/>
    </xf>
    <xf numFmtId="49" fontId="8" fillId="0" borderId="3" xfId="1" applyNumberFormat="1" applyFont="1" applyBorder="1" applyAlignment="1" applyProtection="1">
      <alignment horizontal="center" vertical="distributed" textRotation="255" indent="1"/>
      <protection locked="0"/>
    </xf>
    <xf numFmtId="49" fontId="8" fillId="0" borderId="1" xfId="1" applyNumberFormat="1" applyFont="1" applyFill="1" applyBorder="1" applyAlignment="1" applyProtection="1">
      <alignment horizontal="center" vertical="distributed" textRotation="255" indent="1"/>
      <protection locked="0"/>
    </xf>
    <xf numFmtId="49" fontId="8" fillId="0" borderId="0" xfId="1" applyNumberFormat="1" applyFont="1" applyFill="1" applyBorder="1" applyAlignment="1" applyProtection="1">
      <alignment horizontal="center" vertical="distributed" textRotation="255" indent="1"/>
      <protection locked="0"/>
    </xf>
    <xf numFmtId="49" fontId="8" fillId="0" borderId="3" xfId="1" applyNumberFormat="1" applyFont="1" applyFill="1" applyBorder="1" applyAlignment="1" applyProtection="1">
      <alignment horizontal="center" vertical="distributed" textRotation="255" indent="1"/>
      <protection locked="0"/>
    </xf>
    <xf numFmtId="49" fontId="33" fillId="0" borderId="1" xfId="1" applyNumberFormat="1" applyFont="1" applyFill="1" applyBorder="1" applyAlignment="1" applyProtection="1">
      <alignment horizontal="center" vertical="distributed" textRotation="255" wrapText="1" indent="1"/>
      <protection locked="0"/>
    </xf>
    <xf numFmtId="49" fontId="36" fillId="0" borderId="1" xfId="1" applyNumberFormat="1" applyFont="1" applyBorder="1" applyAlignment="1" applyProtection="1">
      <alignment horizontal="center" vertical="distributed" textRotation="255"/>
      <protection locked="0"/>
    </xf>
    <xf numFmtId="0" fontId="36" fillId="0" borderId="0" xfId="1" applyFont="1" applyBorder="1" applyAlignment="1">
      <alignment horizontal="center" vertical="distributed" textRotation="255"/>
    </xf>
    <xf numFmtId="0" fontId="36" fillId="0" borderId="3" xfId="1" applyFont="1" applyBorder="1" applyAlignment="1">
      <alignment horizontal="center" vertical="distributed" textRotation="255"/>
    </xf>
    <xf numFmtId="49" fontId="36" fillId="0" borderId="0" xfId="1" applyNumberFormat="1" applyFont="1" applyBorder="1" applyAlignment="1" applyProtection="1">
      <alignment horizontal="center" vertical="distributed" textRotation="255"/>
      <protection locked="0"/>
    </xf>
    <xf numFmtId="49" fontId="36" fillId="0" borderId="3" xfId="1" applyNumberFormat="1" applyFont="1" applyBorder="1" applyAlignment="1" applyProtection="1">
      <alignment horizontal="center" vertical="distributed" textRotation="255"/>
      <protection locked="0"/>
    </xf>
    <xf numFmtId="49" fontId="36" fillId="0" borderId="1" xfId="1" applyNumberFormat="1" applyFont="1" applyBorder="1" applyAlignment="1" applyProtection="1">
      <alignment horizontal="center" vertical="distributed" textRotation="255" wrapText="1"/>
      <protection locked="0"/>
    </xf>
    <xf numFmtId="49" fontId="36" fillId="0" borderId="0" xfId="1" applyNumberFormat="1" applyFont="1" applyBorder="1" applyAlignment="1" applyProtection="1">
      <alignment horizontal="center" vertical="distributed" textRotation="255" wrapText="1"/>
      <protection locked="0"/>
    </xf>
    <xf numFmtId="49" fontId="36" fillId="0" borderId="3" xfId="1" applyNumberFormat="1" applyFont="1" applyBorder="1" applyAlignment="1" applyProtection="1">
      <alignment horizontal="center" vertical="distributed" textRotation="255" wrapText="1"/>
      <protection locked="0"/>
    </xf>
    <xf numFmtId="49" fontId="8" fillId="0" borderId="1" xfId="1" applyNumberFormat="1" applyFont="1" applyFill="1" applyBorder="1" applyAlignment="1" applyProtection="1">
      <alignment horizontal="center" vertical="distributed" textRotation="255" wrapText="1" indent="1"/>
      <protection locked="0"/>
    </xf>
    <xf numFmtId="49" fontId="8" fillId="0" borderId="0" xfId="1" applyNumberFormat="1" applyFont="1" applyFill="1" applyBorder="1" applyAlignment="1" applyProtection="1">
      <alignment horizontal="center" vertical="distributed" textRotation="255" wrapText="1" indent="1"/>
      <protection locked="0"/>
    </xf>
    <xf numFmtId="49" fontId="8" fillId="0" borderId="3" xfId="1" applyNumberFormat="1" applyFont="1" applyFill="1" applyBorder="1" applyAlignment="1" applyProtection="1">
      <alignment horizontal="center" vertical="distributed" textRotation="255" wrapText="1" indent="1"/>
      <protection locked="0"/>
    </xf>
    <xf numFmtId="49" fontId="9" fillId="0" borderId="3" xfId="25" applyNumberFormat="1" applyFont="1" applyBorder="1" applyAlignment="1" applyProtection="1">
      <alignment horizontal="distributed" vertical="center" indent="1"/>
      <protection locked="0"/>
    </xf>
    <xf numFmtId="49" fontId="8" fillId="0" borderId="3" xfId="25" applyNumberFormat="1" applyFont="1" applyBorder="1" applyAlignment="1" applyProtection="1">
      <alignment horizontal="distributed" vertical="center" indent="1"/>
      <protection locked="0"/>
    </xf>
    <xf numFmtId="0" fontId="4" fillId="0" borderId="3" xfId="1" applyNumberFormat="1" applyFont="1" applyBorder="1" applyAlignment="1" applyProtection="1">
      <alignment horizontal="center" vertical="center"/>
      <protection locked="0"/>
    </xf>
    <xf numFmtId="49" fontId="9" fillId="0" borderId="0" xfId="25" applyNumberFormat="1" applyFont="1" applyBorder="1" applyAlignment="1" applyProtection="1">
      <alignment horizontal="distributed" vertical="center" indent="1"/>
      <protection locked="0"/>
    </xf>
    <xf numFmtId="49" fontId="8" fillId="0" borderId="0" xfId="25" applyNumberFormat="1" applyFont="1" applyBorder="1" applyAlignment="1" applyProtection="1">
      <alignment horizontal="distributed" vertical="center" indent="1"/>
      <protection locked="0"/>
    </xf>
    <xf numFmtId="0" fontId="33" fillId="0" borderId="13" xfId="24" applyFont="1" applyBorder="1" applyAlignment="1">
      <alignment horizontal="center" vertical="distributed" textRotation="255" indent="1"/>
    </xf>
    <xf numFmtId="0" fontId="33" fillId="0" borderId="13" xfId="24" applyFont="1" applyFill="1" applyBorder="1" applyAlignment="1">
      <alignment horizontal="center" vertical="distributed" textRotation="255" indent="1"/>
    </xf>
    <xf numFmtId="0" fontId="8" fillId="0" borderId="1" xfId="24" applyFont="1" applyBorder="1" applyAlignment="1">
      <alignment horizontal="center" vertical="center"/>
    </xf>
    <xf numFmtId="0" fontId="8" fillId="0" borderId="0" xfId="24" applyFont="1" applyBorder="1" applyAlignment="1">
      <alignment horizontal="center" vertical="center"/>
    </xf>
    <xf numFmtId="0" fontId="4" fillId="0" borderId="0" xfId="27" quotePrefix="1" applyFont="1" applyBorder="1" applyAlignment="1">
      <alignment horizontal="center" vertical="center"/>
    </xf>
    <xf numFmtId="0" fontId="11" fillId="0" borderId="0" xfId="21" applyFont="1" applyBorder="1" applyAlignment="1">
      <alignment horizontal="left" vertical="center" wrapText="1"/>
    </xf>
    <xf numFmtId="0" fontId="8" fillId="0" borderId="0" xfId="21" quotePrefix="1" applyFont="1" applyBorder="1" applyAlignment="1">
      <alignment horizontal="right" vertical="center"/>
    </xf>
    <xf numFmtId="0" fontId="8" fillId="0" borderId="3" xfId="21" quotePrefix="1" applyFont="1" applyBorder="1" applyAlignment="1">
      <alignment horizontal="right" vertical="center"/>
    </xf>
    <xf numFmtId="0" fontId="4" fillId="0" borderId="3" xfId="1" applyFont="1" applyBorder="1" applyAlignment="1">
      <alignment horizontal="center" vertical="center"/>
    </xf>
    <xf numFmtId="49" fontId="9" fillId="0" borderId="2" xfId="30" applyNumberFormat="1" applyFont="1" applyBorder="1" applyAlignment="1">
      <alignment horizontal="distributed" vertical="center" justifyLastLine="1"/>
    </xf>
    <xf numFmtId="49" fontId="8" fillId="0" borderId="2" xfId="30" applyNumberFormat="1" applyBorder="1" applyAlignment="1">
      <alignment horizontal="distributed" vertical="center" justifyLastLine="1"/>
    </xf>
    <xf numFmtId="0" fontId="12" fillId="0" borderId="1" xfId="30" quotePrefix="1" applyFont="1" applyBorder="1" applyAlignment="1">
      <alignment horizontal="left" vertical="center" wrapText="1"/>
    </xf>
    <xf numFmtId="49" fontId="11" fillId="0" borderId="0" xfId="30" quotePrefix="1" applyNumberFormat="1" applyFont="1" applyBorder="1" applyAlignment="1">
      <alignment vertical="center" wrapText="1"/>
    </xf>
    <xf numFmtId="49" fontId="4" fillId="0" borderId="0" xfId="30" applyNumberFormat="1" applyFont="1" applyBorder="1" applyAlignment="1">
      <alignment horizontal="center" vertical="center"/>
    </xf>
    <xf numFmtId="0" fontId="4" fillId="0" borderId="0" xfId="30" applyFont="1" applyBorder="1" applyAlignment="1">
      <alignment horizontal="center" vertical="center"/>
    </xf>
    <xf numFmtId="0" fontId="10" fillId="0" borderId="3" xfId="30" applyFont="1" applyBorder="1" applyAlignment="1">
      <alignment horizontal="right"/>
    </xf>
    <xf numFmtId="0" fontId="8" fillId="0" borderId="1" xfId="30" quotePrefix="1" applyBorder="1" applyAlignment="1">
      <alignment horizontal="center" vertical="center"/>
    </xf>
    <xf numFmtId="0" fontId="8" fillId="0" borderId="0" xfId="30" quotePrefix="1" applyBorder="1" applyAlignment="1">
      <alignment horizontal="center" vertical="center"/>
    </xf>
    <xf numFmtId="0" fontId="8" fillId="0" borderId="1" xfId="30" quotePrefix="1" applyBorder="1" applyAlignment="1">
      <alignment horizontal="center" vertical="center" wrapText="1"/>
    </xf>
    <xf numFmtId="0" fontId="31" fillId="0" borderId="0" xfId="31" applyFont="1" applyBorder="1" applyAlignment="1">
      <alignment horizontal="center" vertical="center" wrapText="1"/>
    </xf>
    <xf numFmtId="0" fontId="9" fillId="0" borderId="1" xfId="30" applyFont="1" applyBorder="1" applyAlignment="1">
      <alignment horizontal="center" vertical="center"/>
    </xf>
    <xf numFmtId="0" fontId="8" fillId="0" borderId="0" xfId="30" applyBorder="1" applyAlignment="1">
      <alignment horizontal="center" vertical="center"/>
    </xf>
    <xf numFmtId="0" fontId="8" fillId="0" borderId="3" xfId="30" applyBorder="1" applyAlignment="1">
      <alignment horizontal="center" vertical="center"/>
    </xf>
    <xf numFmtId="0" fontId="8" fillId="0" borderId="1" xfId="30" applyBorder="1" applyAlignment="1">
      <alignment horizontal="center" vertical="center"/>
    </xf>
    <xf numFmtId="0" fontId="8" fillId="0" borderId="2" xfId="30" applyBorder="1" applyAlignment="1">
      <alignment horizontal="center" vertical="center"/>
    </xf>
    <xf numFmtId="49" fontId="8" fillId="0" borderId="1" xfId="30" applyNumberFormat="1" applyBorder="1" applyAlignment="1">
      <alignment horizontal="center" vertical="center"/>
    </xf>
    <xf numFmtId="49" fontId="8" fillId="0" borderId="0" xfId="30" applyNumberFormat="1" applyBorder="1" applyAlignment="1">
      <alignment horizontal="center" vertical="center"/>
    </xf>
    <xf numFmtId="49" fontId="8" fillId="0" borderId="3" xfId="30" applyNumberFormat="1" applyBorder="1" applyAlignment="1">
      <alignment horizontal="center" vertical="center"/>
    </xf>
    <xf numFmtId="0" fontId="8" fillId="0" borderId="3" xfId="30" quotePrefix="1" applyBorder="1" applyAlignment="1">
      <alignment horizontal="center" vertical="center"/>
    </xf>
    <xf numFmtId="49" fontId="9" fillId="0" borderId="1" xfId="30" applyNumberFormat="1" applyFont="1" applyBorder="1" applyAlignment="1">
      <alignment horizontal="center" vertical="center"/>
    </xf>
    <xf numFmtId="0" fontId="8" fillId="0" borderId="2" xfId="5" applyBorder="1" applyAlignment="1">
      <alignment horizontal="center" vertical="center"/>
    </xf>
    <xf numFmtId="0" fontId="11" fillId="0" borderId="0" xfId="3" quotePrefix="1" applyFont="1" applyAlignment="1">
      <alignment horizontal="left" vertical="top" wrapText="1"/>
    </xf>
    <xf numFmtId="0" fontId="4" fillId="0" borderId="3" xfId="3" applyFont="1" applyBorder="1" applyAlignment="1">
      <alignment horizontal="center" vertical="center"/>
    </xf>
    <xf numFmtId="0" fontId="58" fillId="0" borderId="2" xfId="3" applyFont="1" applyBorder="1" applyAlignment="1">
      <alignment horizontal="center" vertical="center"/>
    </xf>
    <xf numFmtId="0" fontId="8" fillId="0" borderId="2" xfId="5" applyFill="1" applyBorder="1" applyAlignment="1">
      <alignment horizontal="center" vertical="center"/>
    </xf>
    <xf numFmtId="0" fontId="8" fillId="0" borderId="0" xfId="30" quotePrefix="1" applyBorder="1" applyAlignment="1">
      <alignment horizontal="right" vertical="center"/>
    </xf>
    <xf numFmtId="0" fontId="8" fillId="0" borderId="0" xfId="30" applyBorder="1" applyAlignment="1">
      <alignment horizontal="right" vertical="center"/>
    </xf>
    <xf numFmtId="0" fontId="8" fillId="0" borderId="3" xfId="30" applyBorder="1" applyAlignment="1">
      <alignment horizontal="right" vertical="center"/>
    </xf>
    <xf numFmtId="0" fontId="4" fillId="0" borderId="0" xfId="30" quotePrefix="1" applyFont="1" applyBorder="1" applyAlignment="1">
      <alignment horizontal="center" vertical="center"/>
    </xf>
    <xf numFmtId="0" fontId="9" fillId="0" borderId="2" xfId="30" applyFont="1" applyBorder="1" applyAlignment="1">
      <alignment horizontal="center" vertical="center" wrapText="1"/>
    </xf>
    <xf numFmtId="0" fontId="8" fillId="0" borderId="2" xfId="30" applyBorder="1" applyAlignment="1">
      <alignment horizontal="center" vertical="center" wrapText="1"/>
    </xf>
    <xf numFmtId="0" fontId="8" fillId="0" borderId="3" xfId="30" quotePrefix="1" applyBorder="1" applyAlignment="1">
      <alignment horizontal="right" vertical="center"/>
    </xf>
    <xf numFmtId="49" fontId="50" fillId="0" borderId="0" xfId="1" applyNumberFormat="1" applyFont="1" applyBorder="1" applyAlignment="1">
      <alignment horizontal="center" vertical="center" wrapText="1"/>
    </xf>
    <xf numFmtId="0" fontId="26" fillId="0" borderId="0" xfId="32" applyFont="1" applyBorder="1" applyAlignment="1">
      <alignment horizontal="center" vertical="center"/>
    </xf>
    <xf numFmtId="0" fontId="8" fillId="0" borderId="1" xfId="32" applyBorder="1" applyAlignment="1">
      <alignment horizontal="center" vertical="distributed"/>
    </xf>
    <xf numFmtId="0" fontId="8" fillId="0" borderId="0" xfId="32" applyBorder="1" applyAlignment="1">
      <alignment horizontal="center" vertical="distributed"/>
    </xf>
    <xf numFmtId="0" fontId="8" fillId="0" borderId="2" xfId="32" applyBorder="1" applyAlignment="1">
      <alignment horizontal="distributed" vertical="center" indent="3"/>
    </xf>
    <xf numFmtId="0" fontId="9" fillId="0" borderId="2" xfId="32" applyFont="1" applyBorder="1" applyAlignment="1">
      <alignment horizontal="distributed" vertical="center" indent="1"/>
    </xf>
    <xf numFmtId="0" fontId="8" fillId="0" borderId="2" xfId="32" applyBorder="1" applyAlignment="1">
      <alignment horizontal="distributed" vertical="center" indent="1"/>
    </xf>
    <xf numFmtId="0" fontId="8" fillId="0" borderId="1" xfId="32" applyBorder="1" applyAlignment="1">
      <alignment horizontal="center" vertical="distributed" textRotation="255" wrapText="1" indent="1"/>
    </xf>
    <xf numFmtId="0" fontId="8" fillId="0" borderId="0" xfId="32" applyBorder="1" applyAlignment="1">
      <alignment horizontal="center" vertical="distributed" textRotation="255" wrapText="1" indent="1"/>
    </xf>
    <xf numFmtId="0" fontId="8" fillId="0" borderId="3" xfId="32" applyBorder="1" applyAlignment="1">
      <alignment horizontal="center" vertical="distributed" textRotation="255" wrapText="1" indent="1"/>
    </xf>
    <xf numFmtId="0" fontId="8" fillId="0" borderId="0" xfId="21" quotePrefix="1" applyBorder="1" applyAlignment="1">
      <alignment horizontal="center" vertical="center"/>
    </xf>
    <xf numFmtId="0" fontId="8" fillId="0" borderId="3" xfId="21" quotePrefix="1" applyBorder="1" applyAlignment="1">
      <alignment horizontal="center" vertical="center"/>
    </xf>
    <xf numFmtId="0" fontId="9" fillId="0" borderId="1" xfId="1" applyFont="1" applyBorder="1" applyAlignment="1">
      <alignment horizontal="distributed" vertical="center" justifyLastLine="1"/>
    </xf>
    <xf numFmtId="0" fontId="8" fillId="0" borderId="3" xfId="1" applyFont="1" applyBorder="1" applyAlignment="1">
      <alignment horizontal="distributed" vertical="center" justifyLastLine="1"/>
    </xf>
    <xf numFmtId="0" fontId="8" fillId="0" borderId="0" xfId="21" quotePrefix="1" applyBorder="1" applyAlignment="1">
      <alignment horizontal="right" vertical="center"/>
    </xf>
    <xf numFmtId="0" fontId="8" fillId="0" borderId="3" xfId="21" quotePrefix="1" applyBorder="1" applyAlignment="1">
      <alignment horizontal="right" vertical="center"/>
    </xf>
    <xf numFmtId="0" fontId="9" fillId="0" borderId="1" xfId="1" applyFont="1" applyBorder="1" applyAlignment="1">
      <alignment horizontal="distributed" vertical="center" indent="3"/>
    </xf>
    <xf numFmtId="0" fontId="8" fillId="0" borderId="0" xfId="1" applyFont="1" applyBorder="1" applyAlignment="1">
      <alignment horizontal="distributed" vertical="center" indent="3"/>
    </xf>
    <xf numFmtId="0" fontId="8" fillId="0" borderId="3" xfId="1" applyFont="1" applyBorder="1" applyAlignment="1">
      <alignment horizontal="distributed" vertical="center" indent="3"/>
    </xf>
    <xf numFmtId="0" fontId="8" fillId="0" borderId="2" xfId="1" applyFont="1" applyBorder="1" applyAlignment="1">
      <alignment horizontal="distributed" vertical="center" indent="6"/>
    </xf>
    <xf numFmtId="0" fontId="8" fillId="0" borderId="2" xfId="1" applyFont="1" applyBorder="1" applyAlignment="1">
      <alignment horizontal="distributed" vertical="center" indent="4"/>
    </xf>
    <xf numFmtId="0" fontId="11" fillId="0" borderId="0" xfId="35" applyFont="1" applyBorder="1" applyAlignment="1">
      <alignment horizontal="left" vertical="center"/>
    </xf>
    <xf numFmtId="0" fontId="4" fillId="0" borderId="0" xfId="35" applyFont="1" applyBorder="1" applyAlignment="1">
      <alignment horizontal="center" vertical="center"/>
    </xf>
    <xf numFmtId="0" fontId="8" fillId="0" borderId="1" xfId="35" applyFont="1" applyBorder="1" applyAlignment="1">
      <alignment horizontal="center" vertical="center"/>
    </xf>
    <xf numFmtId="0" fontId="8" fillId="0" borderId="0" xfId="35" applyFont="1" applyBorder="1" applyAlignment="1">
      <alignment horizontal="center" vertical="center"/>
    </xf>
    <xf numFmtId="0" fontId="8" fillId="0" borderId="2" xfId="35" applyFont="1" applyBorder="1" applyAlignment="1">
      <alignment horizontal="distributed" vertical="center" indent="2"/>
    </xf>
    <xf numFmtId="0" fontId="9" fillId="0" borderId="2" xfId="35" applyFont="1" applyBorder="1" applyAlignment="1">
      <alignment horizontal="distributed" vertical="center" indent="2"/>
    </xf>
    <xf numFmtId="0" fontId="12" fillId="0" borderId="0" xfId="35" applyFont="1" applyBorder="1" applyAlignment="1">
      <alignment horizontal="left" vertical="center"/>
    </xf>
    <xf numFmtId="0" fontId="11" fillId="0" borderId="0" xfId="37" applyFont="1" applyBorder="1" applyAlignment="1">
      <alignment horizontal="left" vertical="center" wrapText="1"/>
    </xf>
    <xf numFmtId="0" fontId="27" fillId="0" borderId="1" xfId="38" applyFont="1" applyBorder="1" applyAlignment="1">
      <alignment horizontal="center" vertical="distributed" textRotation="255" wrapText="1" indent="1"/>
    </xf>
    <xf numFmtId="0" fontId="27" fillId="0" borderId="3" xfId="38" applyFont="1" applyBorder="1" applyAlignment="1">
      <alignment horizontal="center" vertical="distributed" textRotation="255" indent="1"/>
    </xf>
    <xf numFmtId="0" fontId="27" fillId="0" borderId="1" xfId="38" applyFont="1" applyBorder="1" applyAlignment="1">
      <alignment horizontal="center" vertical="distributed" textRotation="255" indent="1"/>
    </xf>
    <xf numFmtId="0" fontId="12" fillId="0" borderId="1" xfId="37" applyFont="1" applyBorder="1" applyAlignment="1">
      <alignment horizontal="left" vertical="center"/>
    </xf>
    <xf numFmtId="0" fontId="11" fillId="0" borderId="1" xfId="37" applyFont="1" applyBorder="1" applyAlignment="1">
      <alignment horizontal="left" vertical="center"/>
    </xf>
    <xf numFmtId="49" fontId="4" fillId="0" borderId="0" xfId="37" applyNumberFormat="1" applyFont="1" applyBorder="1" applyAlignment="1">
      <alignment horizontal="center" vertical="center"/>
    </xf>
    <xf numFmtId="0" fontId="27" fillId="0" borderId="1" xfId="37" applyFont="1" applyBorder="1" applyAlignment="1">
      <alignment horizontal="center" vertical="center"/>
    </xf>
    <xf numFmtId="0" fontId="27" fillId="0" borderId="0" xfId="37" applyFont="1" applyBorder="1" applyAlignment="1">
      <alignment horizontal="center" vertical="center"/>
    </xf>
    <xf numFmtId="49" fontId="27" fillId="0" borderId="1" xfId="38" applyNumberFormat="1" applyFont="1" applyBorder="1" applyAlignment="1">
      <alignment horizontal="center" vertical="distributed" textRotation="255" indent="1"/>
    </xf>
    <xf numFmtId="49" fontId="27" fillId="0" borderId="0" xfId="38" applyNumberFormat="1" applyFont="1" applyBorder="1" applyAlignment="1">
      <alignment horizontal="center" vertical="distributed" textRotation="255" indent="1"/>
    </xf>
    <xf numFmtId="49" fontId="27" fillId="0" borderId="3" xfId="38" applyNumberFormat="1" applyFont="1" applyBorder="1" applyAlignment="1">
      <alignment horizontal="center" vertical="distributed" textRotation="255" indent="1"/>
    </xf>
    <xf numFmtId="0" fontId="27" fillId="0" borderId="0" xfId="38" applyFont="1" applyBorder="1" applyAlignment="1">
      <alignment horizontal="center" vertical="distributed" textRotation="255" indent="1"/>
    </xf>
    <xf numFmtId="49" fontId="54" fillId="0" borderId="2" xfId="38" applyNumberFormat="1" applyFont="1" applyBorder="1" applyAlignment="1">
      <alignment horizontal="distributed" vertical="center" indent="4"/>
    </xf>
    <xf numFmtId="0" fontId="67" fillId="0" borderId="1" xfId="39" applyFont="1" applyBorder="1" applyAlignment="1">
      <alignment horizontal="left" wrapText="1"/>
    </xf>
    <xf numFmtId="0" fontId="64" fillId="0" borderId="0" xfId="39" applyFont="1" applyBorder="1" applyAlignment="1">
      <alignment horizontal="center" vertical="center"/>
    </xf>
    <xf numFmtId="0" fontId="17" fillId="0" borderId="1" xfId="39" applyFont="1" applyBorder="1" applyAlignment="1">
      <alignment horizontal="center" vertical="center"/>
    </xf>
    <xf numFmtId="0" fontId="17" fillId="0" borderId="0" xfId="39" applyFont="1" applyBorder="1" applyAlignment="1">
      <alignment horizontal="center" vertical="center"/>
    </xf>
    <xf numFmtId="0" fontId="17" fillId="0" borderId="1" xfId="39" applyFont="1" applyBorder="1" applyAlignment="1">
      <alignment horizontal="center" vertical="distributed" textRotation="255" indent="1"/>
    </xf>
    <xf numFmtId="0" fontId="17" fillId="0" borderId="0" xfId="39" applyFont="1" applyBorder="1" applyAlignment="1">
      <alignment horizontal="center" vertical="distributed" textRotation="255" indent="1"/>
    </xf>
    <xf numFmtId="0" fontId="17" fillId="0" borderId="3" xfId="39" applyFont="1" applyBorder="1" applyAlignment="1">
      <alignment horizontal="center" vertical="distributed" textRotation="255" indent="1"/>
    </xf>
    <xf numFmtId="0" fontId="20" fillId="0" borderId="1" xfId="39" applyFont="1" applyBorder="1" applyAlignment="1">
      <alignment horizontal="center" vertical="distributed" textRotation="255" wrapText="1" indent="1"/>
    </xf>
    <xf numFmtId="0" fontId="17" fillId="0" borderId="0" xfId="1" applyFont="1" applyBorder="1" applyAlignment="1">
      <alignment horizontal="center" vertical="distributed" textRotation="255" indent="1"/>
    </xf>
    <xf numFmtId="0" fontId="17" fillId="0" borderId="3" xfId="1" applyFont="1" applyBorder="1" applyAlignment="1">
      <alignment horizontal="center" vertical="distributed" textRotation="255" indent="1"/>
    </xf>
    <xf numFmtId="0" fontId="64" fillId="0" borderId="0" xfId="1" applyFont="1" applyBorder="1" applyAlignment="1">
      <alignment horizontal="center" vertical="center"/>
    </xf>
    <xf numFmtId="0" fontId="17" fillId="0" borderId="1" xfId="1" applyFont="1" applyBorder="1" applyAlignment="1">
      <alignment horizontal="center" vertical="center"/>
    </xf>
    <xf numFmtId="0" fontId="17" fillId="0" borderId="0" xfId="1" applyFont="1" applyBorder="1" applyAlignment="1">
      <alignment horizontal="center" vertical="center"/>
    </xf>
    <xf numFmtId="49" fontId="20" fillId="0" borderId="1" xfId="1" applyNumberFormat="1" applyFont="1" applyBorder="1" applyAlignment="1">
      <alignment horizontal="distributed" vertical="center" indent="2"/>
    </xf>
    <xf numFmtId="49" fontId="17" fillId="0" borderId="3" xfId="1" applyNumberFormat="1" applyFont="1" applyBorder="1" applyAlignment="1">
      <alignment horizontal="distributed" vertical="center" indent="2"/>
    </xf>
    <xf numFmtId="49" fontId="17" fillId="0" borderId="1" xfId="1" applyNumberFormat="1" applyFont="1" applyBorder="1" applyAlignment="1">
      <alignment horizontal="distributed" vertical="center" indent="2"/>
    </xf>
    <xf numFmtId="0" fontId="20" fillId="0" borderId="2" xfId="1" applyFont="1" applyBorder="1" applyAlignment="1">
      <alignment horizontal="distributed" vertical="center" indent="2"/>
    </xf>
    <xf numFmtId="0" fontId="12" fillId="0" borderId="0" xfId="40" applyFont="1" applyBorder="1" applyAlignment="1">
      <alignment vertical="center" wrapText="1"/>
    </xf>
    <xf numFmtId="0" fontId="11" fillId="0" borderId="0" xfId="40" applyFont="1" applyBorder="1" applyAlignment="1">
      <alignment vertical="center" wrapText="1"/>
    </xf>
    <xf numFmtId="0" fontId="8" fillId="0" borderId="0" xfId="21" quotePrefix="1" applyFont="1" applyBorder="1" applyAlignment="1">
      <alignment horizontal="center" vertical="center"/>
    </xf>
    <xf numFmtId="0" fontId="8" fillId="0" borderId="3" xfId="21" quotePrefix="1" applyFont="1" applyBorder="1" applyAlignment="1">
      <alignment horizontal="center" vertical="center"/>
    </xf>
    <xf numFmtId="49" fontId="8" fillId="0" borderId="1" xfId="1" quotePrefix="1" applyNumberFormat="1" applyFont="1" applyBorder="1" applyAlignment="1">
      <alignment horizontal="center" vertical="center"/>
    </xf>
    <xf numFmtId="49" fontId="42" fillId="0" borderId="0" xfId="1" applyNumberFormat="1" applyFont="1" applyBorder="1" applyAlignment="1" applyProtection="1">
      <alignment horizontal="right" vertical="center"/>
      <protection locked="0"/>
    </xf>
    <xf numFmtId="199" fontId="8" fillId="0" borderId="0" xfId="1" quotePrefix="1" applyNumberFormat="1" applyFont="1" applyBorder="1" applyAlignment="1">
      <alignment horizontal="center" vertical="center"/>
    </xf>
    <xf numFmtId="199" fontId="8" fillId="0" borderId="3" xfId="1" quotePrefix="1" applyNumberFormat="1" applyFont="1" applyBorder="1" applyAlignment="1">
      <alignment horizontal="center" vertical="center"/>
    </xf>
    <xf numFmtId="0" fontId="8" fillId="0" borderId="1" xfId="43" applyFont="1" applyBorder="1" applyAlignment="1">
      <alignment horizontal="center" vertical="distributed" textRotation="255" indent="1"/>
    </xf>
    <xf numFmtId="0" fontId="8" fillId="0" borderId="0" xfId="43" applyFont="1" applyBorder="1" applyAlignment="1">
      <alignment horizontal="center" vertical="distributed" textRotation="255" indent="1"/>
    </xf>
    <xf numFmtId="0" fontId="8" fillId="0" borderId="3" xfId="43" applyFont="1" applyBorder="1" applyAlignment="1">
      <alignment horizontal="center" vertical="distributed" textRotation="255" indent="1"/>
    </xf>
    <xf numFmtId="0" fontId="8" fillId="0" borderId="9" xfId="42" applyFont="1" applyBorder="1" applyAlignment="1">
      <alignment horizontal="center" vertical="distributed" textRotation="255" wrapText="1" indent="1"/>
    </xf>
    <xf numFmtId="0" fontId="8" fillId="0" borderId="11" xfId="42" applyFont="1" applyBorder="1" applyAlignment="1">
      <alignment horizontal="center" vertical="distributed" textRotation="255" wrapText="1" indent="1"/>
    </xf>
    <xf numFmtId="0" fontId="8" fillId="0" borderId="14" xfId="42" applyFont="1" applyBorder="1" applyAlignment="1">
      <alignment horizontal="center" vertical="distributed" textRotation="255" wrapText="1" indent="1"/>
    </xf>
    <xf numFmtId="0" fontId="8" fillId="0" borderId="1" xfId="42" applyFont="1" applyBorder="1" applyAlignment="1">
      <alignment horizontal="center" vertical="center"/>
    </xf>
    <xf numFmtId="0" fontId="8" fillId="0" borderId="0" xfId="42" applyFont="1" applyBorder="1" applyAlignment="1">
      <alignment horizontal="center" vertical="center"/>
    </xf>
    <xf numFmtId="0" fontId="8" fillId="0" borderId="1" xfId="42" applyFont="1" applyBorder="1" applyAlignment="1">
      <alignment horizontal="center" vertical="distributed" textRotation="255" indent="1"/>
    </xf>
    <xf numFmtId="0" fontId="8" fillId="0" borderId="0" xfId="42" applyFont="1" applyBorder="1" applyAlignment="1">
      <alignment horizontal="center" vertical="distributed" textRotation="255" indent="1"/>
    </xf>
    <xf numFmtId="0" fontId="8" fillId="0" borderId="3" xfId="42" applyFont="1" applyBorder="1" applyAlignment="1">
      <alignment horizontal="center" vertical="distributed" textRotation="255" indent="1"/>
    </xf>
    <xf numFmtId="0" fontId="11" fillId="0" borderId="1" xfId="42" applyFont="1" applyBorder="1" applyAlignment="1">
      <alignment horizontal="center" vertical="distributed" textRotation="255" wrapText="1" indent="1"/>
    </xf>
    <xf numFmtId="0" fontId="11" fillId="0" borderId="0" xfId="42" applyFont="1" applyBorder="1" applyAlignment="1">
      <alignment horizontal="center" vertical="distributed" textRotation="255" indent="1"/>
    </xf>
    <xf numFmtId="0" fontId="11" fillId="0" borderId="3" xfId="42" applyFont="1" applyBorder="1" applyAlignment="1">
      <alignment horizontal="center" vertical="distributed" textRotation="255" indent="1"/>
    </xf>
    <xf numFmtId="0" fontId="8" fillId="0" borderId="1" xfId="42" applyFont="1" applyBorder="1" applyAlignment="1">
      <alignment horizontal="center" vertical="distributed" textRotation="255" wrapText="1" indent="1"/>
    </xf>
    <xf numFmtId="49" fontId="12" fillId="0" borderId="0" xfId="42" applyNumberFormat="1" applyFont="1" applyBorder="1" applyAlignment="1">
      <alignment horizontal="left" vertical="center" wrapText="1"/>
    </xf>
    <xf numFmtId="0" fontId="4" fillId="0" borderId="0" xfId="42" applyFont="1" applyBorder="1" applyAlignment="1">
      <alignment horizontal="center" vertical="center"/>
    </xf>
    <xf numFmtId="196" fontId="11" fillId="0" borderId="3" xfId="42" applyNumberFormat="1" applyFont="1" applyBorder="1" applyAlignment="1">
      <alignment horizontal="center"/>
    </xf>
    <xf numFmtId="0" fontId="27" fillId="0" borderId="1" xfId="42" applyFont="1" applyBorder="1" applyAlignment="1">
      <alignment horizontal="center" vertical="center"/>
    </xf>
    <xf numFmtId="0" fontId="27" fillId="0" borderId="0" xfId="42" applyFont="1" applyBorder="1" applyAlignment="1">
      <alignment horizontal="center" vertical="center"/>
    </xf>
    <xf numFmtId="0" fontId="8" fillId="0" borderId="1" xfId="42" applyFont="1" applyBorder="1" applyAlignment="1">
      <alignment horizontal="distributed" vertical="center"/>
    </xf>
    <xf numFmtId="0" fontId="8" fillId="0" borderId="3" xfId="42" applyFont="1" applyBorder="1" applyAlignment="1">
      <alignment horizontal="distributed" vertical="center"/>
    </xf>
    <xf numFmtId="0" fontId="8" fillId="0" borderId="0" xfId="42" applyFont="1" applyBorder="1" applyAlignment="1">
      <alignment horizontal="center" vertical="distributed" textRotation="255" wrapText="1" indent="1"/>
    </xf>
    <xf numFmtId="0" fontId="8" fillId="0" borderId="3" xfId="42" applyFont="1" applyBorder="1" applyAlignment="1">
      <alignment horizontal="center" vertical="distributed" textRotation="255" wrapText="1" indent="1"/>
    </xf>
    <xf numFmtId="0" fontId="8" fillId="0" borderId="1" xfId="42" applyFont="1" applyBorder="1" applyAlignment="1">
      <alignment horizontal="distributed" vertical="center" wrapText="1"/>
    </xf>
    <xf numFmtId="196" fontId="8" fillId="0" borderId="1" xfId="42" applyNumberFormat="1" applyFont="1" applyBorder="1" applyAlignment="1">
      <alignment horizontal="center" vertical="distributed" textRotation="255" indent="1"/>
    </xf>
    <xf numFmtId="196" fontId="8" fillId="0" borderId="0" xfId="42" applyNumberFormat="1" applyFont="1" applyBorder="1" applyAlignment="1">
      <alignment horizontal="center" vertical="distributed" textRotation="255" indent="1"/>
    </xf>
    <xf numFmtId="196" fontId="8" fillId="0" borderId="3" xfId="42" applyNumberFormat="1" applyFont="1" applyBorder="1" applyAlignment="1">
      <alignment horizontal="center" vertical="distributed" textRotation="255" indent="1"/>
    </xf>
    <xf numFmtId="201" fontId="8" fillId="0" borderId="2" xfId="44" applyNumberFormat="1" applyBorder="1" applyAlignment="1">
      <alignment horizontal="center" vertical="center"/>
    </xf>
    <xf numFmtId="0" fontId="4" fillId="0" borderId="0" xfId="44" applyFont="1" applyBorder="1" applyAlignment="1">
      <alignment horizontal="center" vertical="top"/>
    </xf>
    <xf numFmtId="0" fontId="9" fillId="0" borderId="1" xfId="44" applyFont="1" applyBorder="1" applyAlignment="1">
      <alignment horizontal="center" vertical="center" wrapText="1"/>
    </xf>
    <xf numFmtId="0" fontId="8" fillId="0" borderId="0" xfId="44" applyBorder="1"/>
    <xf numFmtId="0" fontId="8" fillId="0" borderId="1" xfId="44" applyBorder="1" applyAlignment="1">
      <alignment horizontal="center" vertical="center" wrapText="1"/>
    </xf>
    <xf numFmtId="0" fontId="4" fillId="0" borderId="3" xfId="44" applyFont="1" applyBorder="1" applyAlignment="1">
      <alignment horizontal="center" vertical="center"/>
    </xf>
    <xf numFmtId="0" fontId="8" fillId="0" borderId="0" xfId="44" applyBorder="1" applyAlignment="1">
      <alignment horizontal="center" vertical="center" wrapText="1"/>
    </xf>
    <xf numFmtId="0" fontId="9" fillId="0" borderId="2" xfId="44" applyFont="1" applyBorder="1" applyAlignment="1">
      <alignment horizontal="center" vertical="distributed" textRotation="255" indent="1"/>
    </xf>
    <xf numFmtId="0" fontId="8" fillId="0" borderId="2" xfId="44" applyBorder="1" applyAlignment="1">
      <alignment horizontal="center" vertical="center" textRotation="255"/>
    </xf>
    <xf numFmtId="0" fontId="8" fillId="0" borderId="2" xfId="44" applyBorder="1" applyAlignment="1">
      <alignment horizontal="center" vertical="distributed" textRotation="255" indent="1"/>
    </xf>
    <xf numFmtId="0" fontId="8" fillId="0" borderId="3" xfId="1" applyFont="1" applyBorder="1" applyAlignment="1">
      <alignment horizontal="center" vertical="center"/>
    </xf>
    <xf numFmtId="0" fontId="4" fillId="0" borderId="0" xfId="44" applyFont="1" applyBorder="1" applyAlignment="1">
      <alignment horizontal="center" vertical="center"/>
    </xf>
    <xf numFmtId="0" fontId="8" fillId="0" borderId="1" xfId="44" applyBorder="1" applyAlignment="1">
      <alignment horizontal="center" vertical="center"/>
    </xf>
    <xf numFmtId="0" fontId="12" fillId="0" borderId="1" xfId="44" applyFont="1" applyBorder="1" applyAlignment="1">
      <alignment horizontal="left" vertical="center"/>
    </xf>
    <xf numFmtId="0" fontId="12" fillId="0" borderId="0" xfId="44" applyFont="1" applyBorder="1" applyAlignment="1">
      <alignment horizontal="left" vertical="top" wrapText="1"/>
    </xf>
    <xf numFmtId="44" fontId="42" fillId="0" borderId="3" xfId="44" applyNumberFormat="1" applyFont="1" applyBorder="1" applyAlignment="1">
      <alignment horizontal="right" vertical="center"/>
    </xf>
    <xf numFmtId="0" fontId="8" fillId="0" borderId="2" xfId="44" applyBorder="1" applyAlignment="1">
      <alignment horizontal="center" vertical="center" wrapText="1"/>
    </xf>
    <xf numFmtId="0" fontId="10" fillId="0" borderId="0" xfId="55" applyFont="1" applyBorder="1" applyAlignment="1">
      <alignment horizontal="left" vertical="center" wrapText="1"/>
    </xf>
    <xf numFmtId="205" fontId="4" fillId="0" borderId="0" xfId="44" applyNumberFormat="1" applyFont="1" applyBorder="1" applyAlignment="1">
      <alignment horizontal="center" vertical="center"/>
    </xf>
    <xf numFmtId="44" fontId="42" fillId="0" borderId="0" xfId="44" applyNumberFormat="1" applyFont="1" applyBorder="1" applyAlignment="1">
      <alignment horizontal="right" vertical="center"/>
    </xf>
    <xf numFmtId="0" fontId="8" fillId="0" borderId="1" xfId="48" applyBorder="1" applyAlignment="1">
      <alignment horizontal="center" vertical="center"/>
    </xf>
    <xf numFmtId="0" fontId="8" fillId="0" borderId="0" xfId="48" applyBorder="1" applyAlignment="1">
      <alignment horizontal="center" vertical="center"/>
    </xf>
    <xf numFmtId="0" fontId="8" fillId="0" borderId="2" xfId="49" quotePrefix="1" applyFont="1" applyBorder="1" applyAlignment="1">
      <alignment horizontal="center" vertical="center"/>
    </xf>
    <xf numFmtId="0" fontId="8" fillId="0" borderId="2" xfId="49" applyFont="1" applyBorder="1" applyAlignment="1">
      <alignment horizontal="center" vertical="center"/>
    </xf>
    <xf numFmtId="0" fontId="10" fillId="0" borderId="0" xfId="55" applyFont="1" applyBorder="1" applyAlignment="1">
      <alignment horizontal="left" vertical="top" wrapText="1"/>
    </xf>
    <xf numFmtId="0" fontId="9" fillId="0" borderId="1" xfId="42" applyFont="1" applyBorder="1" applyAlignment="1">
      <alignment horizontal="center" vertical="distributed" textRotation="255" wrapText="1" indent="1"/>
    </xf>
    <xf numFmtId="0" fontId="9" fillId="0" borderId="0" xfId="42" applyFont="1" applyBorder="1" applyAlignment="1">
      <alignment horizontal="center" vertical="distributed" textRotation="255" wrapText="1" indent="1"/>
    </xf>
    <xf numFmtId="0" fontId="9" fillId="0" borderId="3" xfId="42" applyFont="1" applyBorder="1" applyAlignment="1">
      <alignment horizontal="center" vertical="distributed" textRotation="255" wrapText="1" indent="1"/>
    </xf>
    <xf numFmtId="0" fontId="11" fillId="0" borderId="0" xfId="42" applyFont="1" applyBorder="1" applyAlignment="1">
      <alignment horizontal="left" vertical="center" wrapText="1"/>
    </xf>
    <xf numFmtId="0" fontId="11" fillId="0" borderId="0" xfId="42" applyFont="1" applyBorder="1" applyAlignment="1">
      <alignment horizontal="left" vertical="center"/>
    </xf>
    <xf numFmtId="0" fontId="9" fillId="0" borderId="2" xfId="42" applyFont="1" applyBorder="1" applyAlignment="1">
      <alignment horizontal="distributed" vertical="center" indent="4"/>
    </xf>
    <xf numFmtId="0" fontId="8" fillId="0" borderId="2" xfId="42" applyFont="1" applyBorder="1" applyAlignment="1">
      <alignment horizontal="distributed" vertical="center" indent="4"/>
    </xf>
    <xf numFmtId="0" fontId="33" fillId="0" borderId="2" xfId="42" applyFont="1" applyBorder="1" applyAlignment="1">
      <alignment horizontal="distributed" vertical="center" indent="4"/>
    </xf>
    <xf numFmtId="0" fontId="8" fillId="0" borderId="0" xfId="57" applyFont="1" applyBorder="1" applyAlignment="1">
      <alignment horizontal="center" vertical="center"/>
    </xf>
    <xf numFmtId="207" fontId="10" fillId="0" borderId="0" xfId="56" applyNumberFormat="1" applyFont="1" applyBorder="1" applyAlignment="1">
      <alignment horizontal="right" vertical="center"/>
    </xf>
    <xf numFmtId="0" fontId="8" fillId="0" borderId="3" xfId="57" applyFont="1" applyBorder="1" applyAlignment="1">
      <alignment horizontal="center" vertical="center"/>
    </xf>
    <xf numFmtId="207" fontId="10" fillId="0" borderId="3" xfId="56" applyNumberFormat="1" applyFont="1" applyBorder="1" applyAlignment="1">
      <alignment horizontal="right" vertical="center"/>
    </xf>
    <xf numFmtId="0" fontId="27" fillId="0" borderId="0" xfId="44" applyFont="1" applyBorder="1" applyAlignment="1">
      <alignment horizontal="center" vertical="center"/>
    </xf>
    <xf numFmtId="0" fontId="27" fillId="0" borderId="0" xfId="57" applyFont="1" applyBorder="1" applyAlignment="1">
      <alignment horizontal="center" vertical="center"/>
    </xf>
    <xf numFmtId="0" fontId="8" fillId="0" borderId="0" xfId="44" applyBorder="1" applyAlignment="1">
      <alignment horizontal="center" vertical="center"/>
    </xf>
    <xf numFmtId="0" fontId="8" fillId="0" borderId="3" xfId="44" applyBorder="1" applyAlignment="1">
      <alignment horizontal="center" vertical="center"/>
    </xf>
    <xf numFmtId="0" fontId="9" fillId="0" borderId="2" xfId="44" applyFont="1" applyBorder="1" applyAlignment="1">
      <alignment horizontal="center" vertical="center"/>
    </xf>
    <xf numFmtId="0" fontId="8" fillId="0" borderId="2" xfId="44" applyBorder="1" applyAlignment="1">
      <alignment horizontal="center" vertical="center"/>
    </xf>
    <xf numFmtId="209" fontId="33" fillId="0" borderId="2" xfId="56" applyNumberFormat="1" applyFont="1" applyBorder="1" applyAlignment="1">
      <alignment horizontal="center" vertical="center" wrapText="1"/>
    </xf>
    <xf numFmtId="209" fontId="33" fillId="0" borderId="9" xfId="56" applyNumberFormat="1" applyFont="1" applyBorder="1" applyAlignment="1">
      <alignment horizontal="center" vertical="center" textRotation="255" wrapText="1"/>
    </xf>
    <xf numFmtId="209" fontId="33" fillId="0" borderId="11" xfId="56" applyNumberFormat="1" applyFont="1" applyBorder="1" applyAlignment="1">
      <alignment horizontal="center" vertical="center" textRotation="255" wrapText="1"/>
    </xf>
    <xf numFmtId="209" fontId="33" fillId="0" borderId="14" xfId="56" applyNumberFormat="1" applyFont="1" applyBorder="1" applyAlignment="1">
      <alignment horizontal="center" vertical="center" textRotation="255" wrapText="1"/>
    </xf>
    <xf numFmtId="209" fontId="33" fillId="0" borderId="1" xfId="56" applyNumberFormat="1" applyFont="1" applyBorder="1" applyAlignment="1">
      <alignment horizontal="left" vertical="center" wrapText="1"/>
    </xf>
    <xf numFmtId="209" fontId="33" fillId="0" borderId="1" xfId="56" applyNumberFormat="1" applyFont="1" applyBorder="1" applyAlignment="1">
      <alignment horizontal="center" vertical="center" wrapText="1"/>
    </xf>
    <xf numFmtId="209" fontId="33" fillId="0" borderId="3" xfId="56" applyNumberFormat="1" applyFont="1" applyBorder="1" applyAlignment="1">
      <alignment horizontal="center" vertical="center" wrapText="1"/>
    </xf>
    <xf numFmtId="0" fontId="12" fillId="0" borderId="1" xfId="58" applyFont="1" applyBorder="1" applyAlignment="1">
      <alignment horizontal="left" vertical="center"/>
    </xf>
    <xf numFmtId="0" fontId="11" fillId="0" borderId="1" xfId="58" applyFont="1" applyBorder="1" applyAlignment="1">
      <alignment horizontal="left" vertical="center"/>
    </xf>
    <xf numFmtId="0" fontId="12" fillId="0" borderId="0" xfId="62" applyFont="1" applyBorder="1" applyAlignment="1">
      <alignment horizontal="left" vertical="top" wrapText="1"/>
    </xf>
    <xf numFmtId="0" fontId="4" fillId="0" borderId="0" xfId="58" applyFont="1" applyBorder="1" applyAlignment="1">
      <alignment horizontal="center" vertical="center"/>
    </xf>
    <xf numFmtId="0" fontId="8" fillId="0" borderId="0" xfId="59" applyNumberFormat="1" applyFont="1" applyBorder="1" applyAlignment="1">
      <alignment horizontal="center" vertical="center" wrapText="1"/>
    </xf>
    <xf numFmtId="0" fontId="8" fillId="0" borderId="1" xfId="58" applyFont="1" applyBorder="1" applyAlignment="1">
      <alignment horizontal="center" vertical="distributed" textRotation="255"/>
    </xf>
    <xf numFmtId="0" fontId="8" fillId="0" borderId="3" xfId="58" applyFont="1" applyBorder="1" applyAlignment="1">
      <alignment horizontal="center" vertical="distributed" textRotation="255"/>
    </xf>
    <xf numFmtId="0" fontId="8" fillId="0" borderId="1" xfId="58" applyFont="1" applyBorder="1" applyAlignment="1">
      <alignment horizontal="distributed" vertical="distributed" textRotation="255" indent="1"/>
    </xf>
    <xf numFmtId="0" fontId="8" fillId="0" borderId="3" xfId="61" applyFont="1" applyBorder="1" applyAlignment="1">
      <alignment horizontal="distributed" vertical="distributed" textRotation="255" indent="1"/>
    </xf>
    <xf numFmtId="0" fontId="9" fillId="0" borderId="2" xfId="61" applyFont="1" applyBorder="1" applyAlignment="1">
      <alignment horizontal="distributed" vertical="center" indent="5"/>
    </xf>
    <xf numFmtId="0" fontId="8" fillId="0" borderId="2" xfId="61" applyFont="1" applyBorder="1" applyAlignment="1">
      <alignment horizontal="distributed" vertical="center" indent="5"/>
    </xf>
    <xf numFmtId="0" fontId="11" fillId="0" borderId="0" xfId="63" applyFont="1" applyBorder="1"/>
    <xf numFmtId="0" fontId="8" fillId="0" borderId="0" xfId="63" applyBorder="1"/>
    <xf numFmtId="0" fontId="9" fillId="0" borderId="2" xfId="63" applyFont="1" applyBorder="1" applyAlignment="1">
      <alignment horizontal="distributed" vertical="center" indent="2"/>
    </xf>
    <xf numFmtId="0" fontId="8" fillId="0" borderId="2" xfId="63" applyBorder="1" applyAlignment="1">
      <alignment horizontal="distributed" vertical="center" indent="2"/>
    </xf>
    <xf numFmtId="0" fontId="8" fillId="0" borderId="2" xfId="63" applyBorder="1" applyAlignment="1">
      <alignment horizontal="center" vertical="distributed" textRotation="255"/>
    </xf>
    <xf numFmtId="0" fontId="12" fillId="0" borderId="0" xfId="63" applyFont="1" applyBorder="1"/>
    <xf numFmtId="0" fontId="4" fillId="0" borderId="0" xfId="63" applyFont="1" applyBorder="1" applyAlignment="1">
      <alignment horizontal="center" vertical="center"/>
    </xf>
    <xf numFmtId="0" fontId="8" fillId="0" borderId="1" xfId="63" applyBorder="1" applyAlignment="1">
      <alignment horizontal="center" vertical="distributed"/>
    </xf>
    <xf numFmtId="0" fontId="8" fillId="0" borderId="0" xfId="63" applyBorder="1" applyAlignment="1">
      <alignment horizontal="center" vertical="distributed"/>
    </xf>
    <xf numFmtId="0" fontId="8" fillId="0" borderId="1" xfId="63" applyBorder="1" applyAlignment="1">
      <alignment horizontal="center" vertical="distributed" textRotation="255" indent="2"/>
    </xf>
    <xf numFmtId="0" fontId="8" fillId="0" borderId="0" xfId="63" applyBorder="1" applyAlignment="1">
      <alignment horizontal="center" vertical="distributed" textRotation="255" indent="2"/>
    </xf>
    <xf numFmtId="0" fontId="8" fillId="0" borderId="3" xfId="63" applyBorder="1" applyAlignment="1">
      <alignment horizontal="center" vertical="distributed" textRotation="255" indent="2"/>
    </xf>
    <xf numFmtId="0" fontId="27" fillId="0" borderId="2" xfId="63" applyFont="1" applyBorder="1" applyAlignment="1">
      <alignment horizontal="distributed" vertical="distributed"/>
    </xf>
    <xf numFmtId="0" fontId="8" fillId="0" borderId="2" xfId="63" applyBorder="1" applyAlignment="1">
      <alignment horizontal="distributed" vertical="distributed"/>
    </xf>
    <xf numFmtId="0" fontId="8" fillId="0" borderId="1" xfId="63" applyBorder="1" applyAlignment="1">
      <alignment horizontal="center" vertical="distributed" textRotation="255"/>
    </xf>
    <xf numFmtId="0" fontId="8" fillId="0" borderId="1" xfId="63" applyBorder="1" applyAlignment="1">
      <alignment horizontal="center"/>
    </xf>
    <xf numFmtId="0" fontId="8" fillId="0" borderId="3" xfId="63" applyBorder="1" applyAlignment="1">
      <alignment horizontal="center"/>
    </xf>
    <xf numFmtId="0" fontId="9" fillId="0" borderId="1" xfId="63" applyFont="1" applyBorder="1" applyAlignment="1">
      <alignment horizontal="distributed" vertical="center" indent="2"/>
    </xf>
    <xf numFmtId="0" fontId="8" fillId="0" borderId="1" xfId="63" applyBorder="1" applyAlignment="1">
      <alignment horizontal="distributed" vertical="center" indent="2"/>
    </xf>
    <xf numFmtId="0" fontId="12" fillId="0" borderId="1" xfId="63" applyFont="1" applyBorder="1" applyAlignment="1">
      <alignment horizontal="left" vertical="center" wrapText="1"/>
    </xf>
    <xf numFmtId="0" fontId="8" fillId="0" borderId="1" xfId="63" applyBorder="1" applyAlignment="1">
      <alignment horizontal="distributed" vertical="center" justifyLastLine="1"/>
    </xf>
    <xf numFmtId="0" fontId="8" fillId="0" borderId="3" xfId="63" applyBorder="1" applyAlignment="1">
      <alignment horizontal="distributed" vertical="center" justifyLastLine="1"/>
    </xf>
    <xf numFmtId="0" fontId="9" fillId="0" borderId="1" xfId="63" applyFont="1" applyBorder="1" applyAlignment="1">
      <alignment horizontal="distributed" vertical="center" justifyLastLine="1"/>
    </xf>
    <xf numFmtId="0" fontId="8" fillId="0" borderId="0" xfId="63" applyBorder="1" applyAlignment="1">
      <alignment horizontal="distributed" vertical="distributed"/>
    </xf>
    <xf numFmtId="0" fontId="8" fillId="0" borderId="3" xfId="63" applyBorder="1" applyAlignment="1">
      <alignment horizontal="distributed" vertical="distributed"/>
    </xf>
    <xf numFmtId="0" fontId="4" fillId="0" borderId="0" xfId="63" applyFont="1" applyBorder="1"/>
    <xf numFmtId="0" fontId="8" fillId="0" borderId="1" xfId="63" applyBorder="1" applyAlignment="1">
      <alignment horizontal="distributed" vertical="center"/>
    </xf>
    <xf numFmtId="0" fontId="8" fillId="0" borderId="1" xfId="63" applyBorder="1" applyAlignment="1">
      <alignment vertical="center"/>
    </xf>
    <xf numFmtId="0" fontId="8" fillId="0" borderId="0" xfId="63" applyBorder="1" applyAlignment="1">
      <alignment horizontal="distributed" vertical="center"/>
    </xf>
    <xf numFmtId="0" fontId="8" fillId="0" borderId="0" xfId="63" applyBorder="1" applyAlignment="1">
      <alignment vertical="center"/>
    </xf>
    <xf numFmtId="0" fontId="8" fillId="0" borderId="2" xfId="63" applyBorder="1" applyAlignment="1">
      <alignment horizontal="center" vertical="center"/>
    </xf>
    <xf numFmtId="0" fontId="9" fillId="0" borderId="0" xfId="63" applyFont="1" applyBorder="1" applyAlignment="1">
      <alignment horizontal="distributed" vertical="distributed"/>
    </xf>
    <xf numFmtId="0" fontId="33" fillId="0" borderId="9" xfId="20" applyFont="1" applyBorder="1" applyAlignment="1">
      <alignment horizontal="left" vertical="center"/>
    </xf>
    <xf numFmtId="0" fontId="33" fillId="0" borderId="1" xfId="20" applyFont="1" applyBorder="1" applyAlignment="1">
      <alignment horizontal="left" vertical="center"/>
    </xf>
    <xf numFmtId="0" fontId="33" fillId="0" borderId="11" xfId="20" applyFont="1" applyBorder="1" applyAlignment="1">
      <alignment horizontal="left" vertical="center"/>
    </xf>
    <xf numFmtId="0" fontId="33" fillId="0" borderId="0" xfId="20" applyFont="1" applyBorder="1" applyAlignment="1">
      <alignment horizontal="left" vertical="center"/>
    </xf>
    <xf numFmtId="0" fontId="33" fillId="0" borderId="1" xfId="20" applyFont="1" applyBorder="1" applyAlignment="1">
      <alignment horizontal="center" vertical="center"/>
    </xf>
    <xf numFmtId="0" fontId="33" fillId="0" borderId="0" xfId="20" applyFont="1" applyBorder="1" applyAlignment="1">
      <alignment horizontal="center" vertical="center"/>
    </xf>
    <xf numFmtId="0" fontId="27" fillId="0" borderId="0" xfId="20" applyFont="1" applyBorder="1" applyAlignment="1">
      <alignment horizontal="center" vertical="center"/>
    </xf>
    <xf numFmtId="0" fontId="27" fillId="0" borderId="0" xfId="65" applyFont="1" applyBorder="1" applyAlignment="1">
      <alignment horizontal="center" vertical="center"/>
    </xf>
    <xf numFmtId="0" fontId="27" fillId="0" borderId="0" xfId="66" applyFont="1" applyBorder="1" applyAlignment="1">
      <alignment horizontal="center" vertical="center"/>
    </xf>
    <xf numFmtId="0" fontId="9" fillId="0" borderId="18" xfId="65" applyFont="1" applyBorder="1" applyAlignment="1">
      <alignment horizontal="distributed" vertical="center" indent="4"/>
    </xf>
    <xf numFmtId="0" fontId="9" fillId="0" borderId="2" xfId="65" applyFont="1" applyBorder="1" applyAlignment="1">
      <alignment horizontal="distributed" vertical="center" indent="4"/>
    </xf>
    <xf numFmtId="0" fontId="9" fillId="0" borderId="1" xfId="65" applyFont="1" applyBorder="1" applyAlignment="1">
      <alignment horizontal="distributed" vertical="center" indent="4"/>
    </xf>
    <xf numFmtId="0" fontId="72" fillId="0" borderId="0" xfId="63" applyFont="1" applyBorder="1" applyAlignment="1">
      <alignment horizontal="left" vertical="top" wrapText="1"/>
    </xf>
    <xf numFmtId="0" fontId="70" fillId="0" borderId="11" xfId="12" applyFont="1" applyFill="1" applyBorder="1" applyAlignment="1">
      <alignment horizontal="center" vertical="distributed" textRotation="255" wrapText="1" indent="1"/>
    </xf>
    <xf numFmtId="0" fontId="70" fillId="0" borderId="14" xfId="12" applyFont="1" applyFill="1" applyBorder="1" applyAlignment="1">
      <alignment horizontal="center" vertical="distributed" textRotation="255" wrapText="1" indent="1"/>
    </xf>
    <xf numFmtId="0" fontId="70" fillId="0" borderId="0" xfId="12" applyFont="1" applyFill="1" applyBorder="1" applyAlignment="1">
      <alignment horizontal="center" vertical="distributed" textRotation="255" wrapText="1" indent="1"/>
    </xf>
    <xf numFmtId="0" fontId="70" fillId="0" borderId="3" xfId="12" applyFont="1" applyFill="1" applyBorder="1" applyAlignment="1">
      <alignment horizontal="center" vertical="distributed" textRotation="255" wrapText="1" indent="1"/>
    </xf>
    <xf numFmtId="0" fontId="17" fillId="0" borderId="18" xfId="12" applyFont="1" applyFill="1" applyBorder="1" applyAlignment="1">
      <alignment horizontal="distributed" vertical="distributed" wrapText="1" indent="2"/>
    </xf>
    <xf numFmtId="0" fontId="17" fillId="0" borderId="2" xfId="12" applyFont="1" applyFill="1" applyBorder="1" applyAlignment="1">
      <alignment horizontal="distributed" vertical="distributed" wrapText="1" indent="2"/>
    </xf>
    <xf numFmtId="0" fontId="64" fillId="0" borderId="0" xfId="12" applyFont="1" applyBorder="1" applyAlignment="1">
      <alignment horizontal="center" vertical="center" shrinkToFit="1"/>
    </xf>
    <xf numFmtId="0" fontId="20" fillId="0" borderId="1" xfId="12" applyFont="1" applyBorder="1" applyAlignment="1">
      <alignment horizontal="center" vertical="distributed" textRotation="255" wrapText="1" indent="1"/>
    </xf>
    <xf numFmtId="0" fontId="17" fillId="0" borderId="0" xfId="12" applyFont="1" applyBorder="1" applyAlignment="1">
      <alignment horizontal="center" vertical="distributed" textRotation="255" wrapText="1" indent="1"/>
    </xf>
    <xf numFmtId="0" fontId="17" fillId="0" borderId="3" xfId="12" applyFont="1" applyBorder="1" applyAlignment="1">
      <alignment horizontal="center" vertical="distributed" textRotation="255" wrapText="1" indent="1"/>
    </xf>
    <xf numFmtId="0" fontId="17" fillId="0" borderId="1" xfId="12" applyFont="1" applyBorder="1" applyAlignment="1">
      <alignment horizontal="center" vertical="distributed" textRotation="255" indent="1"/>
    </xf>
    <xf numFmtId="0" fontId="17" fillId="0" borderId="0" xfId="12" applyFont="1" applyBorder="1" applyAlignment="1">
      <alignment horizontal="center" vertical="distributed" textRotation="255" indent="1"/>
    </xf>
    <xf numFmtId="0" fontId="17" fillId="0" borderId="3" xfId="12" applyFont="1" applyBorder="1" applyAlignment="1">
      <alignment horizontal="center" vertical="distributed" textRotation="255" indent="1"/>
    </xf>
    <xf numFmtId="0" fontId="20" fillId="0" borderId="12" xfId="12" applyFont="1" applyBorder="1" applyAlignment="1">
      <alignment horizontal="center" vertical="distributed" textRotation="255" wrapText="1" indent="1"/>
    </xf>
    <xf numFmtId="0" fontId="17" fillId="0" borderId="13" xfId="12" applyFont="1" applyBorder="1" applyAlignment="1">
      <alignment horizontal="center" vertical="distributed" textRotation="255" wrapText="1" indent="1"/>
    </xf>
    <xf numFmtId="0" fontId="17" fillId="0" borderId="15" xfId="12" applyFont="1" applyBorder="1" applyAlignment="1">
      <alignment horizontal="center" vertical="distributed" textRotation="255" wrapText="1" indent="1"/>
    </xf>
    <xf numFmtId="0" fontId="17" fillId="0" borderId="1" xfId="12" applyFont="1" applyBorder="1" applyAlignment="1">
      <alignment horizontal="center" vertical="distributed" textRotation="255" wrapText="1" indent="1"/>
    </xf>
    <xf numFmtId="0" fontId="17" fillId="0" borderId="2" xfId="12" applyFont="1" applyBorder="1" applyAlignment="1">
      <alignment horizontal="distributed" vertical="center" indent="3"/>
    </xf>
    <xf numFmtId="0" fontId="10" fillId="0" borderId="9" xfId="12" applyFont="1" applyBorder="1" applyAlignment="1">
      <alignment horizontal="center" vertical="distributed" textRotation="255" wrapText="1"/>
    </xf>
    <xf numFmtId="0" fontId="10" fillId="0" borderId="11" xfId="12" applyFont="1" applyBorder="1" applyAlignment="1">
      <alignment horizontal="center" vertical="distributed" textRotation="255"/>
    </xf>
    <xf numFmtId="0" fontId="10" fillId="0" borderId="14" xfId="12" applyFont="1" applyBorder="1" applyAlignment="1">
      <alignment horizontal="center" vertical="distributed" textRotation="255"/>
    </xf>
    <xf numFmtId="0" fontId="17" fillId="0" borderId="1" xfId="15" applyFont="1" applyBorder="1" applyAlignment="1">
      <alignment horizontal="center" vertical="distributed" textRotation="255"/>
    </xf>
    <xf numFmtId="0" fontId="17" fillId="0" borderId="0" xfId="15" applyFont="1" applyBorder="1" applyAlignment="1">
      <alignment horizontal="center" vertical="distributed" textRotation="255"/>
    </xf>
    <xf numFmtId="0" fontId="20" fillId="0" borderId="2" xfId="12" applyFont="1" applyBorder="1" applyAlignment="1">
      <alignment horizontal="distributed" vertical="distributed" wrapText="1" indent="3"/>
    </xf>
    <xf numFmtId="0" fontId="17" fillId="0" borderId="2" xfId="12" applyFont="1" applyBorder="1" applyAlignment="1">
      <alignment horizontal="distributed" vertical="distributed" wrapText="1" indent="3"/>
    </xf>
    <xf numFmtId="0" fontId="17" fillId="0" borderId="10" xfId="12" applyFont="1" applyBorder="1" applyAlignment="1">
      <alignment horizontal="distributed" vertical="distributed" wrapText="1" indent="3"/>
    </xf>
    <xf numFmtId="0" fontId="20" fillId="0" borderId="2" xfId="12" applyFont="1" applyBorder="1" applyAlignment="1">
      <alignment horizontal="distributed" vertical="distributed" wrapText="1" indent="10"/>
    </xf>
    <xf numFmtId="0" fontId="17" fillId="0" borderId="2" xfId="12" applyFont="1" applyBorder="1" applyAlignment="1">
      <alignment horizontal="distributed" vertical="distributed" wrapText="1" indent="10"/>
    </xf>
    <xf numFmtId="0" fontId="10" fillId="0" borderId="0" xfId="12" applyFont="1" applyFill="1" applyBorder="1" applyAlignment="1">
      <alignment horizontal="center" vertical="distributed" textRotation="255" wrapText="1"/>
    </xf>
    <xf numFmtId="0" fontId="10" fillId="0" borderId="0" xfId="12" applyFont="1" applyFill="1" applyBorder="1" applyAlignment="1">
      <alignment horizontal="center" vertical="distributed" textRotation="255"/>
    </xf>
    <xf numFmtId="0" fontId="17" fillId="0" borderId="1" xfId="12" applyFont="1" applyFill="1" applyBorder="1" applyAlignment="1">
      <alignment horizontal="center" vertical="distributed" textRotation="255" indent="1"/>
    </xf>
    <xf numFmtId="0" fontId="17" fillId="0" borderId="0" xfId="12" applyFont="1" applyFill="1" applyBorder="1" applyAlignment="1">
      <alignment horizontal="center" vertical="distributed" textRotation="255" indent="1"/>
    </xf>
    <xf numFmtId="0" fontId="17" fillId="0" borderId="3" xfId="12" applyFont="1" applyFill="1" applyBorder="1" applyAlignment="1">
      <alignment horizontal="center" vertical="distributed" textRotation="255" indent="1"/>
    </xf>
    <xf numFmtId="0" fontId="17" fillId="0" borderId="18" xfId="12" applyFont="1" applyBorder="1" applyAlignment="1">
      <alignment horizontal="distributed" vertical="center" indent="3"/>
    </xf>
    <xf numFmtId="0" fontId="10" fillId="0" borderId="2" xfId="65" applyFont="1" applyBorder="1" applyAlignment="1">
      <alignment horizontal="distributed" vertical="center" wrapText="1"/>
    </xf>
    <xf numFmtId="0" fontId="10" fillId="0" borderId="2" xfId="68" applyFont="1" applyBorder="1" applyAlignment="1">
      <alignment horizontal="distributed" vertical="center"/>
    </xf>
    <xf numFmtId="0" fontId="17" fillId="0" borderId="9" xfId="12" applyFont="1" applyBorder="1" applyAlignment="1">
      <alignment horizontal="center" vertical="distributed" textRotation="255" wrapText="1" indent="1"/>
    </xf>
    <xf numFmtId="0" fontId="17" fillId="0" borderId="14" xfId="12" applyFont="1" applyBorder="1" applyAlignment="1">
      <alignment horizontal="center" vertical="distributed" textRotation="255" wrapText="1" indent="1"/>
    </xf>
    <xf numFmtId="0" fontId="12" fillId="0" borderId="0" xfId="63" applyFont="1" applyBorder="1" applyAlignment="1">
      <alignment horizontal="left" vertical="top" wrapText="1"/>
    </xf>
    <xf numFmtId="0" fontId="10" fillId="0" borderId="1" xfId="65" applyFont="1" applyBorder="1" applyAlignment="1">
      <alignment horizontal="distributed" vertical="distributed" textRotation="255"/>
    </xf>
    <xf numFmtId="0" fontId="10" fillId="0" borderId="0" xfId="65" applyFont="1" applyBorder="1" applyAlignment="1">
      <alignment horizontal="distributed" vertical="distributed" textRotation="255"/>
    </xf>
    <xf numFmtId="0" fontId="14" fillId="0" borderId="2" xfId="68" applyFont="1" applyBorder="1" applyAlignment="1">
      <alignment horizontal="distributed" vertical="distributed" indent="2"/>
    </xf>
    <xf numFmtId="0" fontId="10" fillId="0" borderId="2" xfId="68" applyFont="1" applyBorder="1" applyAlignment="1">
      <alignment horizontal="distributed" vertical="distributed" indent="2"/>
    </xf>
    <xf numFmtId="0" fontId="10" fillId="0" borderId="19" xfId="65" applyFont="1" applyBorder="1" applyAlignment="1">
      <alignment horizontal="center" vertical="distributed" textRotation="255" wrapText="1" indent="1"/>
    </xf>
    <xf numFmtId="0" fontId="10" fillId="0" borderId="20" xfId="68" applyFont="1" applyBorder="1" applyAlignment="1">
      <alignment horizontal="center" vertical="distributed" textRotation="255" indent="1"/>
    </xf>
    <xf numFmtId="0" fontId="10" fillId="0" borderId="21" xfId="68" applyFont="1" applyBorder="1" applyAlignment="1">
      <alignment horizontal="center" vertical="distributed" textRotation="255" indent="1"/>
    </xf>
    <xf numFmtId="0" fontId="14" fillId="0" borderId="18" xfId="68" applyFont="1" applyBorder="1" applyAlignment="1">
      <alignment horizontal="distributed" vertical="distributed" indent="2"/>
    </xf>
    <xf numFmtId="0" fontId="10" fillId="0" borderId="2" xfId="68" applyFont="1" applyBorder="1" applyAlignment="1">
      <alignment horizontal="distributed" vertical="center" wrapText="1" indent="2"/>
    </xf>
    <xf numFmtId="0" fontId="17" fillId="0" borderId="12" xfId="12" applyFont="1" applyBorder="1" applyAlignment="1">
      <alignment horizontal="center" vertical="distributed" textRotation="255" wrapText="1" indent="1"/>
    </xf>
    <xf numFmtId="0" fontId="10" fillId="0" borderId="1" xfId="68" applyFont="1" applyBorder="1" applyAlignment="1">
      <alignment horizontal="center" vertical="distributed" textRotation="255" wrapText="1" indent="1"/>
    </xf>
    <xf numFmtId="0" fontId="10" fillId="0" borderId="3" xfId="68" applyFont="1" applyBorder="1" applyAlignment="1">
      <alignment horizontal="center" vertical="distributed" textRotation="255" indent="1"/>
    </xf>
    <xf numFmtId="0" fontId="27" fillId="0" borderId="0" xfId="12" applyFont="1" applyBorder="1" applyAlignment="1">
      <alignment horizontal="center" vertical="center"/>
    </xf>
    <xf numFmtId="0" fontId="33" fillId="0" borderId="1" xfId="15" applyFont="1" applyBorder="1" applyAlignment="1">
      <alignment horizontal="center" vertical="distributed" textRotation="255"/>
    </xf>
    <xf numFmtId="0" fontId="14" fillId="0" borderId="2" xfId="12" applyFont="1" applyBorder="1" applyAlignment="1">
      <alignment horizontal="center" vertical="distributed" textRotation="255" wrapText="1" indent="1"/>
    </xf>
    <xf numFmtId="0" fontId="10" fillId="0" borderId="2" xfId="12" applyFont="1" applyBorder="1" applyAlignment="1">
      <alignment horizontal="center" vertical="distributed" textRotation="255" indent="1"/>
    </xf>
    <xf numFmtId="0" fontId="14" fillId="0" borderId="1" xfId="12" applyFont="1" applyBorder="1" applyAlignment="1">
      <alignment horizontal="center" vertical="distributed" textRotation="255" wrapText="1" indent="1"/>
    </xf>
    <xf numFmtId="0" fontId="10" fillId="0" borderId="0" xfId="12" applyFont="1" applyBorder="1" applyAlignment="1">
      <alignment horizontal="center" vertical="distributed" textRotation="255" wrapText="1" indent="1"/>
    </xf>
    <xf numFmtId="0" fontId="10" fillId="0" borderId="3" xfId="12" applyFont="1" applyBorder="1" applyAlignment="1">
      <alignment horizontal="center" vertical="distributed" textRotation="255" wrapText="1" indent="1"/>
    </xf>
    <xf numFmtId="0" fontId="27" fillId="0" borderId="0" xfId="69" applyFont="1" applyBorder="1" applyAlignment="1">
      <alignment horizontal="center" vertical="center"/>
    </xf>
    <xf numFmtId="0" fontId="8" fillId="0" borderId="0" xfId="69" applyFont="1" applyBorder="1" applyAlignment="1">
      <alignment horizontal="center" vertical="center"/>
    </xf>
    <xf numFmtId="49" fontId="8" fillId="0" borderId="1" xfId="69" applyNumberFormat="1" applyFont="1" applyBorder="1" applyAlignment="1">
      <alignment horizontal="center" vertical="distributed" textRotation="255"/>
    </xf>
    <xf numFmtId="49" fontId="8" fillId="0" borderId="0" xfId="69" applyNumberFormat="1" applyFont="1" applyBorder="1" applyAlignment="1">
      <alignment horizontal="center" vertical="distributed" textRotation="255"/>
    </xf>
    <xf numFmtId="49" fontId="9" fillId="0" borderId="2" xfId="69" applyNumberFormat="1" applyFont="1" applyBorder="1" applyAlignment="1">
      <alignment horizontal="distributed" vertical="center" indent="2"/>
    </xf>
    <xf numFmtId="49" fontId="8" fillId="0" borderId="2" xfId="69" applyNumberFormat="1" applyFont="1" applyBorder="1" applyAlignment="1">
      <alignment horizontal="distributed" vertical="center" indent="2"/>
    </xf>
    <xf numFmtId="49" fontId="8" fillId="0" borderId="19" xfId="69" applyNumberFormat="1" applyFont="1" applyBorder="1" applyAlignment="1">
      <alignment horizontal="center" vertical="distributed" textRotation="255" wrapText="1" indent="1"/>
    </xf>
    <xf numFmtId="49" fontId="8" fillId="0" borderId="20" xfId="69" applyNumberFormat="1" applyFont="1" applyBorder="1" applyAlignment="1">
      <alignment horizontal="center" vertical="distributed" textRotation="255" wrapText="1" indent="1"/>
    </xf>
    <xf numFmtId="49" fontId="8" fillId="0" borderId="21" xfId="69" applyNumberFormat="1" applyFont="1" applyBorder="1" applyAlignment="1">
      <alignment horizontal="center" vertical="distributed" textRotation="255" wrapText="1" indent="1"/>
    </xf>
    <xf numFmtId="0" fontId="14" fillId="0" borderId="2" xfId="65" applyFont="1" applyBorder="1" applyAlignment="1">
      <alignment horizontal="distributed" vertical="distributed" indent="2"/>
    </xf>
    <xf numFmtId="0" fontId="10" fillId="0" borderId="2" xfId="68" applyFont="1" applyBorder="1" applyAlignment="1">
      <alignment horizontal="distributed" indent="2"/>
    </xf>
    <xf numFmtId="49" fontId="9" fillId="0" borderId="18" xfId="69" applyNumberFormat="1" applyFont="1" applyBorder="1" applyAlignment="1">
      <alignment horizontal="distributed" vertical="center" indent="2"/>
    </xf>
    <xf numFmtId="49" fontId="8" fillId="0" borderId="2" xfId="69" applyNumberFormat="1" applyFont="1" applyBorder="1" applyAlignment="1">
      <alignment horizontal="distributed" vertical="center" wrapText="1" indent="2"/>
    </xf>
    <xf numFmtId="0" fontId="9" fillId="0" borderId="1" xfId="12" applyFont="1" applyBorder="1" applyAlignment="1">
      <alignment horizontal="center" vertical="distributed" textRotation="255" wrapText="1" indent="1"/>
    </xf>
    <xf numFmtId="0" fontId="10" fillId="0" borderId="2" xfId="65" applyFont="1" applyBorder="1" applyAlignment="1">
      <alignment horizontal="distributed" vertical="distributed" wrapText="1"/>
    </xf>
    <xf numFmtId="0" fontId="10" fillId="0" borderId="2" xfId="68" applyFont="1" applyBorder="1" applyAlignment="1">
      <alignment horizontal="distributed" vertical="distributed"/>
    </xf>
    <xf numFmtId="0" fontId="8" fillId="0" borderId="0" xfId="66" applyFont="1" applyBorder="1" applyAlignment="1">
      <alignment horizontal="center" vertical="distributed" textRotation="255" wrapText="1" indent="1"/>
    </xf>
    <xf numFmtId="0" fontId="8" fillId="0" borderId="0" xfId="66" applyFont="1" applyBorder="1" applyAlignment="1">
      <alignment horizontal="center" vertical="distributed" textRotation="255" indent="1"/>
    </xf>
    <xf numFmtId="0" fontId="8" fillId="0" borderId="3" xfId="66" applyFont="1" applyBorder="1" applyAlignment="1">
      <alignment horizontal="center" vertical="distributed" textRotation="255" indent="1"/>
    </xf>
    <xf numFmtId="0" fontId="8" fillId="0" borderId="2" xfId="66" applyFont="1" applyBorder="1" applyAlignment="1">
      <alignment horizontal="distributed" vertical="distributed" indent="2"/>
    </xf>
    <xf numFmtId="0" fontId="33" fillId="0" borderId="0" xfId="66" applyFont="1" applyBorder="1" applyAlignment="1">
      <alignment horizontal="center" vertical="distributed" textRotation="255" indent="1"/>
    </xf>
    <xf numFmtId="0" fontId="33" fillId="0" borderId="3" xfId="66" applyFont="1" applyBorder="1" applyAlignment="1">
      <alignment horizontal="center" vertical="distributed" textRotation="255" indent="1"/>
    </xf>
    <xf numFmtId="0" fontId="12" fillId="0" borderId="1" xfId="65" applyFont="1" applyBorder="1" applyAlignment="1">
      <alignment horizontal="left" vertical="top" wrapText="1"/>
    </xf>
    <xf numFmtId="0" fontId="4" fillId="0" borderId="0" xfId="66" applyFont="1" applyBorder="1" applyAlignment="1">
      <alignment horizontal="center" vertical="center"/>
    </xf>
    <xf numFmtId="0" fontId="8" fillId="0" borderId="1" xfId="66" applyFont="1" applyBorder="1" applyAlignment="1">
      <alignment horizontal="center" vertical="distributed" textRotation="255" wrapText="1"/>
    </xf>
    <xf numFmtId="0" fontId="8" fillId="0" borderId="0" xfId="66" applyFont="1" applyBorder="1" applyAlignment="1">
      <alignment horizontal="center" vertical="distributed" textRotation="255" wrapText="1"/>
    </xf>
    <xf numFmtId="0" fontId="9" fillId="0" borderId="2" xfId="66" applyFont="1" applyBorder="1" applyAlignment="1">
      <alignment horizontal="distributed" vertical="center" indent="2"/>
    </xf>
    <xf numFmtId="0" fontId="8" fillId="0" borderId="2" xfId="66" applyFont="1" applyBorder="1" applyAlignment="1">
      <alignment horizontal="distributed" vertical="center" indent="2"/>
    </xf>
    <xf numFmtId="0" fontId="8" fillId="0" borderId="10" xfId="66" applyFont="1" applyBorder="1" applyAlignment="1">
      <alignment horizontal="distributed" vertical="center" indent="2"/>
    </xf>
    <xf numFmtId="0" fontId="8" fillId="0" borderId="1" xfId="66" applyFont="1" applyBorder="1" applyAlignment="1">
      <alignment horizontal="center" vertical="distributed" textRotation="255" indent="1"/>
    </xf>
    <xf numFmtId="0" fontId="8" fillId="0" borderId="12" xfId="66" applyFont="1" applyBorder="1" applyAlignment="1">
      <alignment horizontal="center" vertical="distributed" textRotation="255" indent="1"/>
    </xf>
    <xf numFmtId="0" fontId="8" fillId="0" borderId="13" xfId="66" applyFont="1" applyBorder="1" applyAlignment="1">
      <alignment horizontal="center" vertical="distributed" textRotation="255" indent="1"/>
    </xf>
    <xf numFmtId="0" fontId="8" fillId="0" borderId="15" xfId="66" applyFont="1" applyBorder="1" applyAlignment="1">
      <alignment horizontal="center" vertical="distributed" textRotation="255" indent="1"/>
    </xf>
    <xf numFmtId="0" fontId="64" fillId="0" borderId="0" xfId="30" quotePrefix="1" applyFont="1" applyBorder="1" applyAlignment="1">
      <alignment horizontal="center" vertical="center"/>
    </xf>
    <xf numFmtId="0" fontId="8" fillId="0" borderId="1" xfId="30" quotePrefix="1" applyFont="1" applyBorder="1" applyAlignment="1">
      <alignment horizontal="center" vertical="center"/>
    </xf>
    <xf numFmtId="0" fontId="8" fillId="0" borderId="0" xfId="30" quotePrefix="1" applyFont="1" applyBorder="1" applyAlignment="1">
      <alignment horizontal="center" vertical="center"/>
    </xf>
    <xf numFmtId="0" fontId="9" fillId="0" borderId="1" xfId="30" applyFont="1" applyBorder="1" applyAlignment="1">
      <alignment horizontal="distributed" vertical="center" indent="2"/>
    </xf>
    <xf numFmtId="0" fontId="8" fillId="0" borderId="1" xfId="30" applyFont="1" applyBorder="1" applyAlignment="1">
      <alignment horizontal="distributed" vertical="center" indent="2"/>
    </xf>
    <xf numFmtId="0" fontId="8" fillId="0" borderId="0" xfId="30" applyFont="1" applyBorder="1" applyAlignment="1">
      <alignment horizontal="distributed" vertical="center" indent="2"/>
    </xf>
    <xf numFmtId="0" fontId="8" fillId="0" borderId="3" xfId="30" applyFont="1" applyBorder="1" applyAlignment="1">
      <alignment horizontal="distributed" vertical="center" indent="2"/>
    </xf>
    <xf numFmtId="0" fontId="8" fillId="0" borderId="1" xfId="30" quotePrefix="1" applyFont="1" applyBorder="1" applyAlignment="1">
      <alignment horizontal="distributed" vertical="center" indent="2"/>
    </xf>
    <xf numFmtId="0" fontId="8" fillId="0" borderId="3" xfId="30" quotePrefix="1" applyFont="1" applyBorder="1" applyAlignment="1">
      <alignment horizontal="distributed" vertical="center" indent="2"/>
    </xf>
    <xf numFmtId="0" fontId="9" fillId="0" borderId="2" xfId="30" applyFont="1" applyBorder="1" applyAlignment="1">
      <alignment horizontal="distributed" vertical="center" indent="2"/>
    </xf>
    <xf numFmtId="0" fontId="8" fillId="0" borderId="2" xfId="30" applyFont="1" applyBorder="1" applyAlignment="1">
      <alignment horizontal="distributed" vertical="center" indent="2"/>
    </xf>
    <xf numFmtId="0" fontId="11" fillId="0" borderId="0" xfId="57" applyFont="1" applyBorder="1" applyAlignment="1">
      <alignment horizontal="left" vertical="center" wrapText="1"/>
    </xf>
    <xf numFmtId="0" fontId="12" fillId="0" borderId="1" xfId="57" applyFont="1" applyBorder="1" applyAlignment="1">
      <alignment horizontal="left" vertical="center" wrapText="1"/>
    </xf>
    <xf numFmtId="0" fontId="8" fillId="0" borderId="2" xfId="57" applyFont="1" applyBorder="1" applyAlignment="1">
      <alignment horizontal="center" vertical="center"/>
    </xf>
    <xf numFmtId="0" fontId="4" fillId="0" borderId="3" xfId="57" applyFont="1" applyBorder="1" applyAlignment="1">
      <alignment horizontal="center" vertical="center"/>
    </xf>
    <xf numFmtId="0" fontId="8" fillId="0" borderId="1" xfId="57" applyFont="1" applyBorder="1" applyAlignment="1">
      <alignment horizontal="center" vertical="center"/>
    </xf>
    <xf numFmtId="0" fontId="33" fillId="0" borderId="1" xfId="60" quotePrefix="1" applyFont="1" applyBorder="1" applyAlignment="1">
      <alignment horizontal="left" vertical="center" shrinkToFit="1"/>
    </xf>
    <xf numFmtId="0" fontId="8" fillId="0" borderId="1" xfId="60" quotePrefix="1" applyFont="1" applyBorder="1" applyAlignment="1">
      <alignment horizontal="left" vertical="center" shrinkToFit="1"/>
    </xf>
    <xf numFmtId="0" fontId="12" fillId="0" borderId="1" xfId="58" applyFont="1" applyBorder="1" applyAlignment="1">
      <alignment horizontal="left" vertical="center" wrapText="1"/>
    </xf>
    <xf numFmtId="0" fontId="64" fillId="0" borderId="0" xfId="58" applyFont="1" applyAlignment="1">
      <alignment horizontal="center" vertical="center"/>
    </xf>
    <xf numFmtId="0" fontId="8" fillId="0" borderId="3" xfId="59" applyNumberFormat="1" applyFont="1" applyBorder="1" applyAlignment="1">
      <alignment horizontal="center" vertical="center" wrapText="1"/>
    </xf>
    <xf numFmtId="0" fontId="11" fillId="0" borderId="3" xfId="60" applyFont="1" applyBorder="1" applyAlignment="1">
      <alignment horizontal="right" vertical="center"/>
    </xf>
    <xf numFmtId="0" fontId="8" fillId="0" borderId="2" xfId="61" applyFont="1" applyBorder="1" applyAlignment="1">
      <alignment horizontal="center" vertical="distributed"/>
    </xf>
  </cellXfs>
  <cellStyles count="72">
    <cellStyle name="一般" xfId="0" builtinId="0"/>
    <cellStyle name="一般 2 2" xfId="1"/>
    <cellStyle name="一般 2 2 2" xfId="20"/>
    <cellStyle name="一般 2 4" xfId="57"/>
    <cellStyle name="一般 3 2 2" xfId="41"/>
    <cellStyle name="一般 3 3 2" xfId="10"/>
    <cellStyle name="一般 3 4" xfId="45"/>
    <cellStyle name="一般 4 2 2" xfId="22"/>
    <cellStyle name="一般 6 3" xfId="40"/>
    <cellStyle name="一般_05月報(表(01-13)" xfId="67"/>
    <cellStyle name="一般_2_99年(終)部長參考指標(矯正)" xfId="61"/>
    <cellStyle name="一般_221" xfId="8"/>
    <cellStyle name="一般_2210" xfId="5"/>
    <cellStyle name="一般_4-1 矯正統計(監獄)" xfId="50"/>
    <cellStyle name="一般_4-2 矯正統計(院、所)_1" xfId="54"/>
    <cellStyle name="一般_90年搜索票_智慧財產權案件" xfId="33"/>
    <cellStyle name="一般_91出獄再犯率" xfId="58"/>
    <cellStyle name="一般_91年" xfId="18"/>
    <cellStyle name="一般_92出獄再犯率" xfId="60"/>
    <cellStyle name="一般_9310侵害智慧財產權" xfId="34"/>
    <cellStyle name="一般_940421勒戒明細" xfId="62"/>
    <cellStyle name="一般_95年終部長重要指標簡短(矯正)" xfId="49"/>
    <cellStyle name="一般_95部長參考指標(檢察)_表3-1-10-表3-1-23" xfId="13"/>
    <cellStyle name="一般_98年(終)部長參考指標(司法保護及行政執行)" xfId="68"/>
    <cellStyle name="一般_9992_9801-9812_30071X" xfId="11"/>
    <cellStyle name="一般_Book2 2" xfId="36"/>
    <cellStyle name="一般_C1-1-1" xfId="31"/>
    <cellStyle name="一般_c3-1-1" xfId="2"/>
    <cellStyle name="一般_C3-1-18" xfId="19"/>
    <cellStyle name="一般_C3-3-1-(99)" xfId="39"/>
    <cellStyle name="一般_C3-4-6(098)" xfId="47"/>
    <cellStyle name="一般_d-1" xfId="29"/>
    <cellStyle name="一般_DIGEST-1" xfId="51"/>
    <cellStyle name="一般_M053" xfId="56"/>
    <cellStyle name="一般_p010-023" xfId="23"/>
    <cellStyle name="一般_p048-071" xfId="37"/>
    <cellStyle name="一般_p092-113" xfId="25"/>
    <cellStyle name="一般_p094-115" xfId="24"/>
    <cellStyle name="一般_p124-133" xfId="4"/>
    <cellStyle name="一般_p134-143" xfId="38"/>
    <cellStyle name="一般_Sheet1" xfId="32"/>
    <cellStyle name="一般_月報(表42-61)" xfId="55"/>
    <cellStyle name="一般_月報(表42-62)" xfId="42"/>
    <cellStyle name="一般_表(44)" xfId="43"/>
    <cellStyle name="一般_表1-1-1-表1-3-4" xfId="30"/>
    <cellStyle name="一般_表2-2-41~51" xfId="26"/>
    <cellStyle name="一般_表2-3-1-表2-5-3" xfId="27"/>
    <cellStyle name="一般_表2-6-1~3(監獄)" xfId="21"/>
    <cellStyle name="一般_表3-1-01~10" xfId="3"/>
    <cellStyle name="一般_表3-1-01~10_C3-1-7_C3-1-7new" xfId="7"/>
    <cellStyle name="一般_表3-1-11~23" xfId="9"/>
    <cellStyle name="一般_表3-2-1-表3-3-6" xfId="35"/>
    <cellStyle name="一般_表3-3-6-1社會勞動" xfId="69"/>
    <cellStyle name="一般_表3-4-1~9(監獄)" xfId="44"/>
    <cellStyle name="一般_表3-4-14~16觀勒戒治保安" xfId="63"/>
    <cellStyle name="一般_近三年資料統計表_表3-1-10-表3-1-23" xfId="15"/>
    <cellStyle name="一般_起訴定罪(人new)" xfId="17"/>
    <cellStyle name="一般_統計月年報用圖表" xfId="65"/>
    <cellStyle name="一般_提要分析(觀護、更保)" xfId="66"/>
    <cellStyle name="一般_新收偵查罪名及前十大84-93" xfId="48"/>
    <cellStyle name="一般_摘要--檢察部分(第2頁)更新版99" xfId="28"/>
    <cellStyle name="一般_緩起訴應遵守事項計九款(91-9407)" xfId="14"/>
    <cellStyle name="一般_緩起訴應遵守事項計九款(91-9407)_99年(中)部長參考指標(檢察)" xfId="16"/>
    <cellStyle name="一般_緩起訴應遵守事項計九款(91-9407)_表3-1-10-表3-1-23" xfId="12"/>
    <cellStyle name="一般_矯正統計摘要表(新10003)" xfId="53"/>
    <cellStyle name="千分位 2 2" xfId="52"/>
    <cellStyle name="千分位 6" xfId="6"/>
    <cellStyle name="千分位[0]_表3-4-1~9(監獄)" xfId="46"/>
    <cellStyle name="千分位_表3-4-14~16觀勒戒治保安" xfId="64"/>
    <cellStyle name="貨幣 2" xfId="59"/>
    <cellStyle name="貨幣 3" xfId="70"/>
    <cellStyle name="貨幣 3 2" xfId="7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drawing1.xml><?xml version="1.0" encoding="utf-8"?>
<xdr:wsDr xmlns:xdr="http://schemas.openxmlformats.org/drawingml/2006/spreadsheetDrawing" xmlns:a="http://schemas.openxmlformats.org/drawingml/2006/main">
  <xdr:twoCellAnchor>
    <xdr:from>
      <xdr:col>0</xdr:col>
      <xdr:colOff>171450</xdr:colOff>
      <xdr:row>7</xdr:row>
      <xdr:rowOff>0</xdr:rowOff>
    </xdr:from>
    <xdr:to>
      <xdr:col>0</xdr:col>
      <xdr:colOff>1095375</xdr:colOff>
      <xdr:row>7</xdr:row>
      <xdr:rowOff>0</xdr:rowOff>
    </xdr:to>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71450" y="2857500"/>
          <a:ext cx="923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類</a:t>
          </a:r>
          <a:r>
            <a:rPr lang="zh-TW" altLang="en-US" sz="1200" b="0" i="0" u="none" strike="noStrike" baseline="0">
              <a:solidFill>
                <a:srgbClr val="000000"/>
              </a:solidFill>
              <a:latin typeface="Times New Roman"/>
              <a:ea typeface="新細明體"/>
              <a:cs typeface="Times New Roman"/>
            </a:rPr>
            <a:t>        </a:t>
          </a:r>
          <a:r>
            <a:rPr lang="zh-TW" altLang="en-US" sz="1200" b="0" i="0" u="none" strike="noStrike" baseline="0">
              <a:solidFill>
                <a:srgbClr val="000000"/>
              </a:solidFill>
              <a:latin typeface="新細明體"/>
              <a:ea typeface="新細明體"/>
              <a:cs typeface="Times New Roman"/>
            </a:rPr>
            <a:t>別</a:t>
          </a:r>
          <a:endParaRPr lang="zh-TW" altLang="en-US"/>
        </a:p>
      </xdr:txBody>
    </xdr:sp>
    <xdr:clientData/>
  </xdr:twoCellAnchor>
  <xdr:twoCellAnchor>
    <xdr:from>
      <xdr:col>0</xdr:col>
      <xdr:colOff>266700</xdr:colOff>
      <xdr:row>7</xdr:row>
      <xdr:rowOff>0</xdr:rowOff>
    </xdr:from>
    <xdr:to>
      <xdr:col>0</xdr:col>
      <xdr:colOff>1057275</xdr:colOff>
      <xdr:row>7</xdr:row>
      <xdr:rowOff>0</xdr:rowOff>
    </xdr:to>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266700" y="2857500"/>
          <a:ext cx="790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類        別</a:t>
          </a:r>
          <a:endParaRPr lang="zh-TW" altLang="en-US"/>
        </a:p>
      </xdr:txBody>
    </xdr:sp>
    <xdr:clientData/>
  </xdr:twoCellAnchor>
  <xdr:twoCellAnchor>
    <xdr:from>
      <xdr:col>0</xdr:col>
      <xdr:colOff>171450</xdr:colOff>
      <xdr:row>7</xdr:row>
      <xdr:rowOff>0</xdr:rowOff>
    </xdr:from>
    <xdr:to>
      <xdr:col>0</xdr:col>
      <xdr:colOff>1095375</xdr:colOff>
      <xdr:row>7</xdr:row>
      <xdr:rowOff>0</xdr:rowOff>
    </xdr:to>
    <xdr:sp macro="" textlink="">
      <xdr:nvSpPr>
        <xdr:cNvPr id="6" name="Text Box 2">
          <a:extLst>
            <a:ext uri="{FF2B5EF4-FFF2-40B4-BE49-F238E27FC236}">
              <a16:creationId xmlns:a16="http://schemas.microsoft.com/office/drawing/2014/main" id="{00000000-0008-0000-0300-000006000000}"/>
            </a:ext>
          </a:extLst>
        </xdr:cNvPr>
        <xdr:cNvSpPr txBox="1">
          <a:spLocks noChangeArrowheads="1"/>
        </xdr:cNvSpPr>
      </xdr:nvSpPr>
      <xdr:spPr bwMode="auto">
        <a:xfrm>
          <a:off x="171450" y="2857500"/>
          <a:ext cx="923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類</a:t>
          </a:r>
          <a:r>
            <a:rPr lang="zh-TW" altLang="en-US" sz="1200" b="0" i="0" u="none" strike="noStrike" baseline="0">
              <a:solidFill>
                <a:srgbClr val="000000"/>
              </a:solidFill>
              <a:latin typeface="Times New Roman"/>
              <a:ea typeface="新細明體"/>
              <a:cs typeface="Times New Roman"/>
            </a:rPr>
            <a:t>        </a:t>
          </a:r>
          <a:r>
            <a:rPr lang="zh-TW" altLang="en-US" sz="1200" b="0" i="0" u="none" strike="noStrike" baseline="0">
              <a:solidFill>
                <a:srgbClr val="000000"/>
              </a:solidFill>
              <a:latin typeface="新細明體"/>
              <a:ea typeface="新細明體"/>
              <a:cs typeface="Times New Roman"/>
            </a:rPr>
            <a:t>別</a:t>
          </a:r>
          <a:endParaRPr lang="zh-TW" altLang="en-US"/>
        </a:p>
      </xdr:txBody>
    </xdr:sp>
    <xdr:clientData/>
  </xdr:twoCellAnchor>
  <xdr:twoCellAnchor>
    <xdr:from>
      <xdr:col>0</xdr:col>
      <xdr:colOff>266700</xdr:colOff>
      <xdr:row>7</xdr:row>
      <xdr:rowOff>0</xdr:rowOff>
    </xdr:from>
    <xdr:to>
      <xdr:col>0</xdr:col>
      <xdr:colOff>1057275</xdr:colOff>
      <xdr:row>7</xdr:row>
      <xdr:rowOff>0</xdr:rowOff>
    </xdr:to>
    <xdr:sp macro="" textlink="">
      <xdr:nvSpPr>
        <xdr:cNvPr id="7" name="Text Box 3">
          <a:extLst>
            <a:ext uri="{FF2B5EF4-FFF2-40B4-BE49-F238E27FC236}">
              <a16:creationId xmlns:a16="http://schemas.microsoft.com/office/drawing/2014/main" id="{00000000-0008-0000-0300-000007000000}"/>
            </a:ext>
          </a:extLst>
        </xdr:cNvPr>
        <xdr:cNvSpPr txBox="1">
          <a:spLocks noChangeArrowheads="1"/>
        </xdr:cNvSpPr>
      </xdr:nvSpPr>
      <xdr:spPr bwMode="auto">
        <a:xfrm>
          <a:off x="266700" y="2857500"/>
          <a:ext cx="7905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類        別</a:t>
          </a:r>
          <a:endParaRPr lang="zh-TW"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文字 1">
          <a:extLst>
            <a:ext uri="{FF2B5EF4-FFF2-40B4-BE49-F238E27FC236}">
              <a16:creationId xmlns:a16="http://schemas.microsoft.com/office/drawing/2014/main" id="{00000000-0008-0000-1500-000002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zh-TW" altLang="en-US" sz="1400" b="0" i="0" u="none" strike="noStrike" baseline="0">
              <a:solidFill>
                <a:srgbClr val="000000"/>
              </a:solidFill>
              <a:latin typeface="華康中黑體"/>
            </a:rPr>
            <a:t>無</a:t>
          </a:r>
        </a:p>
        <a:p>
          <a:pPr algn="ctr" rtl="0">
            <a:defRPr sz="1000"/>
          </a:pPr>
          <a:r>
            <a:rPr lang="zh-TW" altLang="en-US" sz="1400" b="0" i="0" u="none" strike="noStrike" baseline="0">
              <a:solidFill>
                <a:srgbClr val="000000"/>
              </a:solidFill>
              <a:latin typeface="華康中黑體"/>
            </a:rPr>
            <a:t>期</a:t>
          </a:r>
        </a:p>
        <a:p>
          <a:pPr algn="ctr" rtl="0">
            <a:defRPr sz="1000"/>
          </a:pPr>
          <a:r>
            <a:rPr lang="zh-TW" altLang="en-US" sz="1400" b="0" i="0" u="none" strike="noStrike" baseline="0">
              <a:solidFill>
                <a:srgbClr val="000000"/>
              </a:solidFill>
              <a:latin typeface="華康中黑體"/>
            </a:rPr>
            <a:t>徒</a:t>
          </a:r>
        </a:p>
        <a:p>
          <a:pPr algn="ctr" rtl="0">
            <a:defRPr sz="1000"/>
          </a:pPr>
          <a:r>
            <a:rPr lang="zh-TW" altLang="en-US" sz="1400" b="0" i="0" u="none" strike="noStrike" baseline="0">
              <a:solidFill>
                <a:srgbClr val="000000"/>
              </a:solidFill>
              <a:latin typeface="華康中黑體"/>
            </a:rPr>
            <a:t>刑</a:t>
          </a:r>
        </a:p>
      </xdr:txBody>
    </xdr:sp>
    <xdr:clientData/>
  </xdr:twoCellAnchor>
  <xdr:twoCellAnchor>
    <xdr:from>
      <xdr:col>1</xdr:col>
      <xdr:colOff>0</xdr:colOff>
      <xdr:row>2</xdr:row>
      <xdr:rowOff>0</xdr:rowOff>
    </xdr:from>
    <xdr:to>
      <xdr:col>1</xdr:col>
      <xdr:colOff>0</xdr:colOff>
      <xdr:row>2</xdr:row>
      <xdr:rowOff>0</xdr:rowOff>
    </xdr:to>
    <xdr:sp macro="" textlink="">
      <xdr:nvSpPr>
        <xdr:cNvPr id="3" name="文字 2">
          <a:extLst>
            <a:ext uri="{FF2B5EF4-FFF2-40B4-BE49-F238E27FC236}">
              <a16:creationId xmlns:a16="http://schemas.microsoft.com/office/drawing/2014/main" id="{00000000-0008-0000-1500-000003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二</a:t>
          </a:r>
        </a:p>
        <a:p>
          <a:pPr algn="ctr" rtl="0">
            <a:defRPr sz="1000"/>
          </a:pPr>
          <a:r>
            <a:rPr lang="zh-TW" altLang="en-US" sz="1400" b="0" i="0" u="none" strike="noStrike" baseline="0">
              <a:solidFill>
                <a:srgbClr val="000000"/>
              </a:solidFill>
              <a:latin typeface="華康中黑體"/>
            </a:rPr>
            <a:t>年</a:t>
          </a:r>
        </a:p>
        <a:p>
          <a:pPr algn="ctr" rtl="0">
            <a:defRPr sz="1000"/>
          </a:pPr>
          <a:r>
            <a:rPr lang="zh-TW" altLang="en-US" sz="1400" b="0" i="0" u="none" strike="noStrike" baseline="0">
              <a:solidFill>
                <a:srgbClr val="000000"/>
              </a:solidFill>
              <a:latin typeface="華康中黑體"/>
            </a:rPr>
            <a:t>未</a:t>
          </a:r>
        </a:p>
        <a:p>
          <a:pPr algn="ctr" rtl="0">
            <a:defRPr sz="1000"/>
          </a:pPr>
          <a:r>
            <a:rPr lang="zh-TW" altLang="en-US" sz="1400" b="0" i="0" u="none" strike="noStrike" baseline="0">
              <a:solidFill>
                <a:srgbClr val="000000"/>
              </a:solidFill>
              <a:latin typeface="華康中黑體"/>
            </a:rPr>
            <a:t>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4" name="文字 3">
          <a:extLst>
            <a:ext uri="{FF2B5EF4-FFF2-40B4-BE49-F238E27FC236}">
              <a16:creationId xmlns:a16="http://schemas.microsoft.com/office/drawing/2014/main" id="{00000000-0008-0000-1500-000004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二三</a:t>
          </a:r>
        </a:p>
        <a:p>
          <a:pPr algn="dist" rtl="0">
            <a:defRPr sz="1000"/>
          </a:pPr>
          <a:r>
            <a:rPr lang="zh-TW" altLang="en-US" sz="1400" b="0" i="0" u="none" strike="noStrike" baseline="0">
              <a:solidFill>
                <a:srgbClr val="000000"/>
              </a:solidFill>
              <a:latin typeface="華康中黑體"/>
            </a:rPr>
            <a:t>年年以未</a:t>
          </a:r>
        </a:p>
        <a:p>
          <a:pPr algn="dist"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5" name="文字 11">
          <a:extLst>
            <a:ext uri="{FF2B5EF4-FFF2-40B4-BE49-F238E27FC236}">
              <a16:creationId xmlns:a16="http://schemas.microsoft.com/office/drawing/2014/main" id="{00000000-0008-0000-1500-000005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三</a:t>
          </a:r>
        </a:p>
        <a:p>
          <a:pPr algn="dist" rtl="0">
            <a:defRPr sz="1000"/>
          </a:pPr>
          <a:r>
            <a:rPr lang="zh-TW" altLang="en-US" sz="1400" b="0" i="0" u="none" strike="noStrike" baseline="0">
              <a:solidFill>
                <a:srgbClr val="000000"/>
              </a:solidFill>
              <a:latin typeface="華康中黑體"/>
            </a:rPr>
            <a:t>年</a:t>
          </a:r>
        </a:p>
      </xdr:txBody>
    </xdr:sp>
    <xdr:clientData/>
  </xdr:twoCellAnchor>
  <xdr:twoCellAnchor>
    <xdr:from>
      <xdr:col>1</xdr:col>
      <xdr:colOff>0</xdr:colOff>
      <xdr:row>2</xdr:row>
      <xdr:rowOff>0</xdr:rowOff>
    </xdr:from>
    <xdr:to>
      <xdr:col>1</xdr:col>
      <xdr:colOff>0</xdr:colOff>
      <xdr:row>2</xdr:row>
      <xdr:rowOff>0</xdr:rowOff>
    </xdr:to>
    <xdr:sp macro="" textlink="">
      <xdr:nvSpPr>
        <xdr:cNvPr id="6" name="文字 12">
          <a:extLst>
            <a:ext uri="{FF2B5EF4-FFF2-40B4-BE49-F238E27FC236}">
              <a16:creationId xmlns:a16="http://schemas.microsoft.com/office/drawing/2014/main" id="{00000000-0008-0000-1500-000006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三五</a:t>
          </a:r>
        </a:p>
        <a:p>
          <a:pPr algn="dist" rtl="0">
            <a:defRPr sz="1000"/>
          </a:pPr>
          <a:r>
            <a:rPr lang="zh-TW" altLang="en-US" sz="1400" b="0" i="0" u="none" strike="noStrike" baseline="0">
              <a:solidFill>
                <a:srgbClr val="000000"/>
              </a:solidFill>
              <a:latin typeface="華康中黑體"/>
            </a:rPr>
            <a:t>年年</a:t>
          </a:r>
        </a:p>
        <a:p>
          <a:pPr algn="dist" rtl="0">
            <a:defRPr sz="1000"/>
          </a:pPr>
          <a:r>
            <a:rPr lang="zh-TW" altLang="en-US" sz="1400" b="0" i="0" u="none" strike="noStrike" baseline="0">
              <a:solidFill>
                <a:srgbClr val="000000"/>
              </a:solidFill>
              <a:latin typeface="華康中黑體"/>
            </a:rPr>
            <a:t>以未</a:t>
          </a:r>
        </a:p>
        <a:p>
          <a:pPr algn="dist"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7" name="文字 13">
          <a:extLst>
            <a:ext uri="{FF2B5EF4-FFF2-40B4-BE49-F238E27FC236}">
              <a16:creationId xmlns:a16="http://schemas.microsoft.com/office/drawing/2014/main" id="{00000000-0008-0000-1500-000007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五七</a:t>
          </a:r>
        </a:p>
        <a:p>
          <a:pPr algn="ctr" rtl="0">
            <a:defRPr sz="1000"/>
          </a:pPr>
          <a:r>
            <a:rPr lang="zh-TW" altLang="en-US" sz="1400" b="0" i="0" u="none" strike="noStrike" baseline="0">
              <a:solidFill>
                <a:srgbClr val="000000"/>
              </a:solidFill>
              <a:latin typeface="華康中黑體"/>
            </a:rPr>
            <a:t>年年</a:t>
          </a:r>
        </a:p>
        <a:p>
          <a:pPr algn="ctr" rtl="0">
            <a:defRPr sz="1000"/>
          </a:pPr>
          <a:r>
            <a:rPr lang="zh-TW" altLang="en-US" sz="1400" b="0" i="0" u="none" strike="noStrike" baseline="0">
              <a:solidFill>
                <a:srgbClr val="000000"/>
              </a:solidFill>
              <a:latin typeface="華康中黑體"/>
            </a:rPr>
            <a:t>以未</a:t>
          </a:r>
        </a:p>
        <a:p>
          <a:pPr algn="ctr"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8" name="文字 14">
          <a:extLst>
            <a:ext uri="{FF2B5EF4-FFF2-40B4-BE49-F238E27FC236}">
              <a16:creationId xmlns:a16="http://schemas.microsoft.com/office/drawing/2014/main" id="{00000000-0008-0000-1500-000008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七十</a:t>
          </a:r>
        </a:p>
        <a:p>
          <a:pPr algn="ctr" rtl="0">
            <a:defRPr sz="1000"/>
          </a:pPr>
          <a:r>
            <a:rPr lang="zh-TW" altLang="en-US" sz="1400" b="0" i="0" u="none" strike="noStrike" baseline="0">
              <a:solidFill>
                <a:srgbClr val="000000"/>
              </a:solidFill>
              <a:latin typeface="華康中黑體"/>
            </a:rPr>
            <a:t>年年</a:t>
          </a:r>
        </a:p>
        <a:p>
          <a:pPr algn="ctr" rtl="0">
            <a:defRPr sz="1000"/>
          </a:pPr>
          <a:r>
            <a:rPr lang="zh-TW" altLang="en-US" sz="1400" b="0" i="0" u="none" strike="noStrike" baseline="0">
              <a:solidFill>
                <a:srgbClr val="000000"/>
              </a:solidFill>
              <a:latin typeface="華康中黑體"/>
            </a:rPr>
            <a:t>以未</a:t>
          </a:r>
        </a:p>
        <a:p>
          <a:pPr algn="ctr"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9" name="文字 16">
          <a:extLst>
            <a:ext uri="{FF2B5EF4-FFF2-40B4-BE49-F238E27FC236}">
              <a16:creationId xmlns:a16="http://schemas.microsoft.com/office/drawing/2014/main" id="{00000000-0008-0000-1500-000009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逾</a:t>
          </a:r>
        </a:p>
        <a:p>
          <a:pPr algn="dist" rtl="0">
            <a:defRPr sz="1000"/>
          </a:pPr>
          <a:r>
            <a:rPr lang="zh-TW" altLang="en-US" sz="1400" b="0" i="0" u="none" strike="noStrike" baseline="0">
              <a:solidFill>
                <a:srgbClr val="000000"/>
              </a:solidFill>
              <a:latin typeface="華康中黑體"/>
            </a:rPr>
            <a:t>十</a:t>
          </a:r>
        </a:p>
        <a:p>
          <a:pPr algn="dist" rtl="0">
            <a:defRPr sz="1000"/>
          </a:pPr>
          <a:r>
            <a:rPr lang="zh-TW" altLang="en-US" sz="1400" b="0" i="0" u="none" strike="noStrike" baseline="0">
              <a:solidFill>
                <a:srgbClr val="000000"/>
              </a:solidFill>
              <a:latin typeface="華康中黑體"/>
            </a:rPr>
            <a:t>五</a:t>
          </a:r>
        </a:p>
        <a:p>
          <a:pPr algn="dist" rtl="0">
            <a:defRPr sz="1000"/>
          </a:pPr>
          <a:r>
            <a:rPr lang="zh-TW" altLang="en-US" sz="1400" b="0" i="0" u="none" strike="noStrike" baseline="0">
              <a:solidFill>
                <a:srgbClr val="000000"/>
              </a:solidFill>
              <a:latin typeface="華康中黑體"/>
            </a:rPr>
            <a:t>年</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0" name="文字 1">
          <a:extLst>
            <a:ext uri="{FF2B5EF4-FFF2-40B4-BE49-F238E27FC236}">
              <a16:creationId xmlns:a16="http://schemas.microsoft.com/office/drawing/2014/main" id="{00000000-0008-0000-1500-00000A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36576" bIns="32004" anchor="ctr" upright="1"/>
        <a:lstStyle/>
        <a:p>
          <a:pPr algn="ctr" rtl="0">
            <a:defRPr sz="1000"/>
          </a:pPr>
          <a:r>
            <a:rPr lang="zh-TW" altLang="en-US" sz="1400" b="0" i="0" u="none" strike="noStrike" baseline="0">
              <a:solidFill>
                <a:srgbClr val="000000"/>
              </a:solidFill>
              <a:latin typeface="華康中黑體"/>
            </a:rPr>
            <a:t>無</a:t>
          </a:r>
        </a:p>
        <a:p>
          <a:pPr algn="ctr" rtl="0">
            <a:defRPr sz="1000"/>
          </a:pPr>
          <a:r>
            <a:rPr lang="zh-TW" altLang="en-US" sz="1400" b="0" i="0" u="none" strike="noStrike" baseline="0">
              <a:solidFill>
                <a:srgbClr val="000000"/>
              </a:solidFill>
              <a:latin typeface="華康中黑體"/>
            </a:rPr>
            <a:t>期</a:t>
          </a:r>
        </a:p>
        <a:p>
          <a:pPr algn="ctr" rtl="0">
            <a:defRPr sz="1000"/>
          </a:pPr>
          <a:r>
            <a:rPr lang="zh-TW" altLang="en-US" sz="1400" b="0" i="0" u="none" strike="noStrike" baseline="0">
              <a:solidFill>
                <a:srgbClr val="000000"/>
              </a:solidFill>
              <a:latin typeface="華康中黑體"/>
            </a:rPr>
            <a:t>徒</a:t>
          </a:r>
        </a:p>
        <a:p>
          <a:pPr algn="ctr" rtl="0">
            <a:defRPr sz="1000"/>
          </a:pPr>
          <a:r>
            <a:rPr lang="zh-TW" altLang="en-US" sz="1400" b="0" i="0" u="none" strike="noStrike" baseline="0">
              <a:solidFill>
                <a:srgbClr val="000000"/>
              </a:solidFill>
              <a:latin typeface="華康中黑體"/>
            </a:rPr>
            <a:t>刑</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1" name="文字 2">
          <a:extLst>
            <a:ext uri="{FF2B5EF4-FFF2-40B4-BE49-F238E27FC236}">
              <a16:creationId xmlns:a16="http://schemas.microsoft.com/office/drawing/2014/main" id="{00000000-0008-0000-1500-00000B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二</a:t>
          </a:r>
        </a:p>
        <a:p>
          <a:pPr algn="ctr" rtl="0">
            <a:defRPr sz="1000"/>
          </a:pPr>
          <a:r>
            <a:rPr lang="zh-TW" altLang="en-US" sz="1400" b="0" i="0" u="none" strike="noStrike" baseline="0">
              <a:solidFill>
                <a:srgbClr val="000000"/>
              </a:solidFill>
              <a:latin typeface="華康中黑體"/>
            </a:rPr>
            <a:t>年</a:t>
          </a:r>
        </a:p>
        <a:p>
          <a:pPr algn="ctr" rtl="0">
            <a:defRPr sz="1000"/>
          </a:pPr>
          <a:r>
            <a:rPr lang="zh-TW" altLang="en-US" sz="1400" b="0" i="0" u="none" strike="noStrike" baseline="0">
              <a:solidFill>
                <a:srgbClr val="000000"/>
              </a:solidFill>
              <a:latin typeface="華康中黑體"/>
            </a:rPr>
            <a:t>未</a:t>
          </a:r>
        </a:p>
        <a:p>
          <a:pPr algn="ctr" rtl="0">
            <a:defRPr sz="1000"/>
          </a:pPr>
          <a:r>
            <a:rPr lang="zh-TW" altLang="en-US" sz="1400" b="0" i="0" u="none" strike="noStrike" baseline="0">
              <a:solidFill>
                <a:srgbClr val="000000"/>
              </a:solidFill>
              <a:latin typeface="華康中黑體"/>
            </a:rPr>
            <a:t>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2" name="文字 3">
          <a:extLst>
            <a:ext uri="{FF2B5EF4-FFF2-40B4-BE49-F238E27FC236}">
              <a16:creationId xmlns:a16="http://schemas.microsoft.com/office/drawing/2014/main" id="{00000000-0008-0000-1500-00000C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二三</a:t>
          </a:r>
        </a:p>
        <a:p>
          <a:pPr algn="dist" rtl="0">
            <a:defRPr sz="1000"/>
          </a:pPr>
          <a:r>
            <a:rPr lang="zh-TW" altLang="en-US" sz="1400" b="0" i="0" u="none" strike="noStrike" baseline="0">
              <a:solidFill>
                <a:srgbClr val="000000"/>
              </a:solidFill>
              <a:latin typeface="華康中黑體"/>
            </a:rPr>
            <a:t>年年以未</a:t>
          </a:r>
        </a:p>
        <a:p>
          <a:pPr algn="dist"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3" name="文字 11">
          <a:extLst>
            <a:ext uri="{FF2B5EF4-FFF2-40B4-BE49-F238E27FC236}">
              <a16:creationId xmlns:a16="http://schemas.microsoft.com/office/drawing/2014/main" id="{00000000-0008-0000-1500-00000D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三</a:t>
          </a:r>
        </a:p>
        <a:p>
          <a:pPr algn="dist" rtl="0">
            <a:defRPr sz="1000"/>
          </a:pPr>
          <a:r>
            <a:rPr lang="zh-TW" altLang="en-US" sz="1400" b="0" i="0" u="none" strike="noStrike" baseline="0">
              <a:solidFill>
                <a:srgbClr val="000000"/>
              </a:solidFill>
              <a:latin typeface="華康中黑體"/>
            </a:rPr>
            <a:t>年</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4" name="文字 12">
          <a:extLst>
            <a:ext uri="{FF2B5EF4-FFF2-40B4-BE49-F238E27FC236}">
              <a16:creationId xmlns:a16="http://schemas.microsoft.com/office/drawing/2014/main" id="{00000000-0008-0000-1500-00000E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三五</a:t>
          </a:r>
        </a:p>
        <a:p>
          <a:pPr algn="dist" rtl="0">
            <a:defRPr sz="1000"/>
          </a:pPr>
          <a:r>
            <a:rPr lang="zh-TW" altLang="en-US" sz="1400" b="0" i="0" u="none" strike="noStrike" baseline="0">
              <a:solidFill>
                <a:srgbClr val="000000"/>
              </a:solidFill>
              <a:latin typeface="華康中黑體"/>
            </a:rPr>
            <a:t>年年</a:t>
          </a:r>
        </a:p>
        <a:p>
          <a:pPr algn="dist" rtl="0">
            <a:defRPr sz="1000"/>
          </a:pPr>
          <a:r>
            <a:rPr lang="zh-TW" altLang="en-US" sz="1400" b="0" i="0" u="none" strike="noStrike" baseline="0">
              <a:solidFill>
                <a:srgbClr val="000000"/>
              </a:solidFill>
              <a:latin typeface="華康中黑體"/>
            </a:rPr>
            <a:t>以未</a:t>
          </a:r>
        </a:p>
        <a:p>
          <a:pPr algn="dist"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5" name="文字 13">
          <a:extLst>
            <a:ext uri="{FF2B5EF4-FFF2-40B4-BE49-F238E27FC236}">
              <a16:creationId xmlns:a16="http://schemas.microsoft.com/office/drawing/2014/main" id="{00000000-0008-0000-1500-00000F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五七</a:t>
          </a:r>
        </a:p>
        <a:p>
          <a:pPr algn="ctr" rtl="0">
            <a:defRPr sz="1000"/>
          </a:pPr>
          <a:r>
            <a:rPr lang="zh-TW" altLang="en-US" sz="1400" b="0" i="0" u="none" strike="noStrike" baseline="0">
              <a:solidFill>
                <a:srgbClr val="000000"/>
              </a:solidFill>
              <a:latin typeface="華康中黑體"/>
            </a:rPr>
            <a:t>年年</a:t>
          </a:r>
        </a:p>
        <a:p>
          <a:pPr algn="ctr" rtl="0">
            <a:defRPr sz="1000"/>
          </a:pPr>
          <a:r>
            <a:rPr lang="zh-TW" altLang="en-US" sz="1400" b="0" i="0" u="none" strike="noStrike" baseline="0">
              <a:solidFill>
                <a:srgbClr val="000000"/>
              </a:solidFill>
              <a:latin typeface="華康中黑體"/>
            </a:rPr>
            <a:t>以未</a:t>
          </a:r>
        </a:p>
        <a:p>
          <a:pPr algn="ctr"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6" name="文字 14">
          <a:extLst>
            <a:ext uri="{FF2B5EF4-FFF2-40B4-BE49-F238E27FC236}">
              <a16:creationId xmlns:a16="http://schemas.microsoft.com/office/drawing/2014/main" id="{00000000-0008-0000-1500-000010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400" b="0" i="0" u="none" strike="noStrike" baseline="0">
              <a:solidFill>
                <a:srgbClr val="000000"/>
              </a:solidFill>
              <a:latin typeface="華康中黑體"/>
            </a:rPr>
            <a:t>七十</a:t>
          </a:r>
        </a:p>
        <a:p>
          <a:pPr algn="ctr" rtl="0">
            <a:defRPr sz="1000"/>
          </a:pPr>
          <a:r>
            <a:rPr lang="zh-TW" altLang="en-US" sz="1400" b="0" i="0" u="none" strike="noStrike" baseline="0">
              <a:solidFill>
                <a:srgbClr val="000000"/>
              </a:solidFill>
              <a:latin typeface="華康中黑體"/>
            </a:rPr>
            <a:t>年年</a:t>
          </a:r>
        </a:p>
        <a:p>
          <a:pPr algn="ctr" rtl="0">
            <a:defRPr sz="1000"/>
          </a:pPr>
          <a:r>
            <a:rPr lang="zh-TW" altLang="en-US" sz="1400" b="0" i="0" u="none" strike="noStrike" baseline="0">
              <a:solidFill>
                <a:srgbClr val="000000"/>
              </a:solidFill>
              <a:latin typeface="華康中黑體"/>
            </a:rPr>
            <a:t>以未</a:t>
          </a:r>
        </a:p>
        <a:p>
          <a:pPr algn="ctr" rtl="0">
            <a:defRPr sz="1000"/>
          </a:pPr>
          <a:r>
            <a:rPr lang="zh-TW" altLang="en-US" sz="1400" b="0" i="0" u="none" strike="noStrike" baseline="0">
              <a:solidFill>
                <a:srgbClr val="000000"/>
              </a:solidFill>
              <a:latin typeface="華康中黑體"/>
            </a:rPr>
            <a:t>上滿</a:t>
          </a:r>
        </a:p>
      </xdr:txBody>
    </xdr:sp>
    <xdr:clientData/>
  </xdr:twoCellAnchor>
  <xdr:twoCellAnchor>
    <xdr:from>
      <xdr:col>1</xdr:col>
      <xdr:colOff>0</xdr:colOff>
      <xdr:row>2</xdr:row>
      <xdr:rowOff>0</xdr:rowOff>
    </xdr:from>
    <xdr:to>
      <xdr:col>1</xdr:col>
      <xdr:colOff>0</xdr:colOff>
      <xdr:row>2</xdr:row>
      <xdr:rowOff>0</xdr:rowOff>
    </xdr:to>
    <xdr:sp macro="" textlink="">
      <xdr:nvSpPr>
        <xdr:cNvPr id="17" name="文字 16">
          <a:extLst>
            <a:ext uri="{FF2B5EF4-FFF2-40B4-BE49-F238E27FC236}">
              <a16:creationId xmlns:a16="http://schemas.microsoft.com/office/drawing/2014/main" id="{00000000-0008-0000-1500-000011000000}"/>
            </a:ext>
          </a:extLst>
        </xdr:cNvPr>
        <xdr:cNvSpPr txBox="1">
          <a:spLocks noChangeArrowheads="1"/>
        </xdr:cNvSpPr>
      </xdr:nvSpPr>
      <xdr:spPr bwMode="auto">
        <a:xfrm>
          <a:off x="2371725" y="7810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400" b="0" i="0" u="none" strike="noStrike" baseline="0">
              <a:solidFill>
                <a:srgbClr val="000000"/>
              </a:solidFill>
              <a:latin typeface="華康中黑體"/>
            </a:rPr>
            <a:t>逾</a:t>
          </a:r>
        </a:p>
        <a:p>
          <a:pPr algn="dist" rtl="0">
            <a:defRPr sz="1000"/>
          </a:pPr>
          <a:r>
            <a:rPr lang="zh-TW" altLang="en-US" sz="1400" b="0" i="0" u="none" strike="noStrike" baseline="0">
              <a:solidFill>
                <a:srgbClr val="000000"/>
              </a:solidFill>
              <a:latin typeface="華康中黑體"/>
            </a:rPr>
            <a:t>十</a:t>
          </a:r>
        </a:p>
        <a:p>
          <a:pPr algn="dist" rtl="0">
            <a:defRPr sz="1000"/>
          </a:pPr>
          <a:r>
            <a:rPr lang="zh-TW" altLang="en-US" sz="1400" b="0" i="0" u="none" strike="noStrike" baseline="0">
              <a:solidFill>
                <a:srgbClr val="000000"/>
              </a:solidFill>
              <a:latin typeface="華康中黑體"/>
            </a:rPr>
            <a:t>五</a:t>
          </a:r>
        </a:p>
        <a:p>
          <a:pPr algn="dist" rtl="0">
            <a:defRPr sz="1000"/>
          </a:pPr>
          <a:r>
            <a:rPr lang="zh-TW" altLang="en-US" sz="1400" b="0" i="0" u="none" strike="noStrike" baseline="0">
              <a:solidFill>
                <a:srgbClr val="000000"/>
              </a:solidFill>
              <a:latin typeface="華康中黑體"/>
            </a:rPr>
            <a:t>年</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文字 1">
          <a:extLst>
            <a:ext uri="{FF2B5EF4-FFF2-40B4-BE49-F238E27FC236}">
              <a16:creationId xmlns:a16="http://schemas.microsoft.com/office/drawing/2014/main" id="{00000000-0008-0000-1600-000002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無</a:t>
          </a:r>
        </a:p>
        <a:p>
          <a:pPr algn="ctr" rtl="0">
            <a:defRPr sz="1000"/>
          </a:pPr>
          <a:r>
            <a:rPr lang="zh-TW" altLang="en-US" sz="1400" b="0" i="0" u="none" strike="noStrike" baseline="0">
              <a:solidFill>
                <a:srgbClr val="000000"/>
              </a:solidFill>
              <a:latin typeface="華康中黑體"/>
              <a:ea typeface="華康中黑體"/>
            </a:rPr>
            <a:t>期</a:t>
          </a:r>
        </a:p>
        <a:p>
          <a:pPr algn="ctr" rtl="0">
            <a:defRPr sz="1000"/>
          </a:pPr>
          <a:r>
            <a:rPr lang="zh-TW" altLang="en-US" sz="1400" b="0" i="0" u="none" strike="noStrike" baseline="0">
              <a:solidFill>
                <a:srgbClr val="000000"/>
              </a:solidFill>
              <a:latin typeface="華康中黑體"/>
              <a:ea typeface="華康中黑體"/>
            </a:rPr>
            <a:t>徒</a:t>
          </a:r>
        </a:p>
        <a:p>
          <a:pPr algn="ctr" rtl="0">
            <a:defRPr sz="1000"/>
          </a:pPr>
          <a:r>
            <a:rPr lang="zh-TW" altLang="en-US" sz="1400" b="0" i="0" u="none" strike="noStrike" baseline="0">
              <a:solidFill>
                <a:srgbClr val="000000"/>
              </a:solidFill>
              <a:latin typeface="華康中黑體"/>
              <a:ea typeface="華康中黑體"/>
            </a:rPr>
            <a:t>刑</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 name="文字 2">
          <a:extLst>
            <a:ext uri="{FF2B5EF4-FFF2-40B4-BE49-F238E27FC236}">
              <a16:creationId xmlns:a16="http://schemas.microsoft.com/office/drawing/2014/main" id="{00000000-0008-0000-1600-000003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二</a:t>
          </a:r>
        </a:p>
        <a:p>
          <a:pPr algn="ctr" rtl="0">
            <a:defRPr sz="1000"/>
          </a:pPr>
          <a:r>
            <a:rPr lang="zh-TW" altLang="en-US" sz="1400" b="0" i="0" u="none" strike="noStrike" baseline="0">
              <a:solidFill>
                <a:srgbClr val="000000"/>
              </a:solidFill>
              <a:latin typeface="華康中黑體"/>
              <a:ea typeface="華康中黑體"/>
            </a:rPr>
            <a:t>年</a:t>
          </a:r>
        </a:p>
        <a:p>
          <a:pPr algn="ctr" rtl="0">
            <a:defRPr sz="1000"/>
          </a:pPr>
          <a:r>
            <a:rPr lang="zh-TW" altLang="en-US" sz="1400" b="0" i="0" u="none" strike="noStrike" baseline="0">
              <a:solidFill>
                <a:srgbClr val="000000"/>
              </a:solidFill>
              <a:latin typeface="華康中黑體"/>
              <a:ea typeface="華康中黑體"/>
            </a:rPr>
            <a:t>未</a:t>
          </a:r>
        </a:p>
        <a:p>
          <a:pPr algn="ctr" rtl="0">
            <a:defRPr sz="1000"/>
          </a:pPr>
          <a:r>
            <a:rPr lang="zh-TW" altLang="en-US" sz="1400" b="0" i="0" u="none" strike="noStrike" baseline="0">
              <a:solidFill>
                <a:srgbClr val="000000"/>
              </a:solidFill>
              <a:latin typeface="華康中黑體"/>
              <a:ea typeface="華康中黑體"/>
            </a:rPr>
            <a:t>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4" name="文字 3">
          <a:extLst>
            <a:ext uri="{FF2B5EF4-FFF2-40B4-BE49-F238E27FC236}">
              <a16:creationId xmlns:a16="http://schemas.microsoft.com/office/drawing/2014/main" id="{00000000-0008-0000-1600-000004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二三</a:t>
          </a:r>
        </a:p>
        <a:p>
          <a:pPr algn="dist" rtl="0">
            <a:defRPr sz="1000"/>
          </a:pPr>
          <a:r>
            <a:rPr lang="zh-TW" altLang="en-US" sz="1400" b="0" i="0" u="none" strike="noStrike" baseline="0">
              <a:solidFill>
                <a:srgbClr val="000000"/>
              </a:solidFill>
              <a:latin typeface="華康中黑體"/>
              <a:ea typeface="華康中黑體"/>
            </a:rPr>
            <a:t>年年以未</a:t>
          </a:r>
        </a:p>
        <a:p>
          <a:pPr algn="dist"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5" name="文字 11">
          <a:extLst>
            <a:ext uri="{FF2B5EF4-FFF2-40B4-BE49-F238E27FC236}">
              <a16:creationId xmlns:a16="http://schemas.microsoft.com/office/drawing/2014/main" id="{00000000-0008-0000-1600-000005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三</a:t>
          </a:r>
        </a:p>
        <a:p>
          <a:pPr algn="dist" rtl="0">
            <a:defRPr sz="1000"/>
          </a:pPr>
          <a:r>
            <a:rPr lang="zh-TW" altLang="en-US" sz="1400" b="0" i="0" u="none" strike="noStrike" baseline="0">
              <a:solidFill>
                <a:srgbClr val="000000"/>
              </a:solidFill>
              <a:latin typeface="華康中黑體"/>
              <a:ea typeface="華康中黑體"/>
            </a:rPr>
            <a:t>年</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6" name="文字 12">
          <a:extLst>
            <a:ext uri="{FF2B5EF4-FFF2-40B4-BE49-F238E27FC236}">
              <a16:creationId xmlns:a16="http://schemas.microsoft.com/office/drawing/2014/main" id="{00000000-0008-0000-1600-000006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三五</a:t>
          </a:r>
        </a:p>
        <a:p>
          <a:pPr algn="dist" rtl="0">
            <a:defRPr sz="1000"/>
          </a:pPr>
          <a:r>
            <a:rPr lang="zh-TW" altLang="en-US" sz="1400" b="0" i="0" u="none" strike="noStrike" baseline="0">
              <a:solidFill>
                <a:srgbClr val="000000"/>
              </a:solidFill>
              <a:latin typeface="華康中黑體"/>
              <a:ea typeface="華康中黑體"/>
            </a:rPr>
            <a:t>年年</a:t>
          </a:r>
        </a:p>
        <a:p>
          <a:pPr algn="dist" rtl="0">
            <a:defRPr sz="1000"/>
          </a:pPr>
          <a:r>
            <a:rPr lang="zh-TW" altLang="en-US" sz="1400" b="0" i="0" u="none" strike="noStrike" baseline="0">
              <a:solidFill>
                <a:srgbClr val="000000"/>
              </a:solidFill>
              <a:latin typeface="華康中黑體"/>
              <a:ea typeface="華康中黑體"/>
            </a:rPr>
            <a:t>以未</a:t>
          </a:r>
        </a:p>
        <a:p>
          <a:pPr algn="dist"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7" name="文字 13">
          <a:extLst>
            <a:ext uri="{FF2B5EF4-FFF2-40B4-BE49-F238E27FC236}">
              <a16:creationId xmlns:a16="http://schemas.microsoft.com/office/drawing/2014/main" id="{00000000-0008-0000-1600-000007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五七</a:t>
          </a:r>
        </a:p>
        <a:p>
          <a:pPr algn="ctr" rtl="0">
            <a:defRPr sz="1000"/>
          </a:pPr>
          <a:r>
            <a:rPr lang="zh-TW" altLang="en-US" sz="1400" b="0" i="0" u="none" strike="noStrike" baseline="0">
              <a:solidFill>
                <a:srgbClr val="000000"/>
              </a:solidFill>
              <a:latin typeface="華康中黑體"/>
              <a:ea typeface="華康中黑體"/>
            </a:rPr>
            <a:t>年年</a:t>
          </a:r>
        </a:p>
        <a:p>
          <a:pPr algn="ctr" rtl="0">
            <a:defRPr sz="1000"/>
          </a:pPr>
          <a:r>
            <a:rPr lang="zh-TW" altLang="en-US" sz="1400" b="0" i="0" u="none" strike="noStrike" baseline="0">
              <a:solidFill>
                <a:srgbClr val="000000"/>
              </a:solidFill>
              <a:latin typeface="華康中黑體"/>
              <a:ea typeface="華康中黑體"/>
            </a:rPr>
            <a:t>以未</a:t>
          </a:r>
        </a:p>
        <a:p>
          <a:pPr algn="ctr"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8" name="文字 14">
          <a:extLst>
            <a:ext uri="{FF2B5EF4-FFF2-40B4-BE49-F238E27FC236}">
              <a16:creationId xmlns:a16="http://schemas.microsoft.com/office/drawing/2014/main" id="{00000000-0008-0000-1600-000008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七十</a:t>
          </a:r>
        </a:p>
        <a:p>
          <a:pPr algn="ctr" rtl="0">
            <a:defRPr sz="1000"/>
          </a:pPr>
          <a:r>
            <a:rPr lang="zh-TW" altLang="en-US" sz="1400" b="0" i="0" u="none" strike="noStrike" baseline="0">
              <a:solidFill>
                <a:srgbClr val="000000"/>
              </a:solidFill>
              <a:latin typeface="華康中黑體"/>
              <a:ea typeface="華康中黑體"/>
            </a:rPr>
            <a:t>年年</a:t>
          </a:r>
        </a:p>
        <a:p>
          <a:pPr algn="ctr" rtl="0">
            <a:defRPr sz="1000"/>
          </a:pPr>
          <a:r>
            <a:rPr lang="zh-TW" altLang="en-US" sz="1400" b="0" i="0" u="none" strike="noStrike" baseline="0">
              <a:solidFill>
                <a:srgbClr val="000000"/>
              </a:solidFill>
              <a:latin typeface="華康中黑體"/>
              <a:ea typeface="華康中黑體"/>
            </a:rPr>
            <a:t>以未</a:t>
          </a:r>
        </a:p>
        <a:p>
          <a:pPr algn="ctr"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9" name="文字 16">
          <a:extLst>
            <a:ext uri="{FF2B5EF4-FFF2-40B4-BE49-F238E27FC236}">
              <a16:creationId xmlns:a16="http://schemas.microsoft.com/office/drawing/2014/main" id="{00000000-0008-0000-1600-000009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逾</a:t>
          </a:r>
        </a:p>
        <a:p>
          <a:pPr algn="dist" rtl="0">
            <a:defRPr sz="1000"/>
          </a:pPr>
          <a:r>
            <a:rPr lang="zh-TW" altLang="en-US" sz="1400" b="0" i="0" u="none" strike="noStrike" baseline="0">
              <a:solidFill>
                <a:srgbClr val="000000"/>
              </a:solidFill>
              <a:latin typeface="華康中黑體"/>
              <a:ea typeface="華康中黑體"/>
            </a:rPr>
            <a:t>十</a:t>
          </a:r>
        </a:p>
        <a:p>
          <a:pPr algn="dist" rtl="0">
            <a:defRPr sz="1000"/>
          </a:pPr>
          <a:r>
            <a:rPr lang="zh-TW" altLang="en-US" sz="1400" b="0" i="0" u="none" strike="noStrike" baseline="0">
              <a:solidFill>
                <a:srgbClr val="000000"/>
              </a:solidFill>
              <a:latin typeface="華康中黑體"/>
              <a:ea typeface="華康中黑體"/>
            </a:rPr>
            <a:t>五</a:t>
          </a:r>
        </a:p>
        <a:p>
          <a:pPr algn="dist" rtl="0">
            <a:defRPr sz="1000"/>
          </a:pPr>
          <a:r>
            <a:rPr lang="zh-TW" altLang="en-US" sz="1400" b="0" i="0" u="none" strike="noStrike" baseline="0">
              <a:solidFill>
                <a:srgbClr val="000000"/>
              </a:solidFill>
              <a:latin typeface="華康中黑體"/>
              <a:ea typeface="華康中黑體"/>
            </a:rPr>
            <a:t>年</a:t>
          </a:r>
          <a:endParaRPr lang="zh-TW" altLang="en-US"/>
        </a:p>
      </xdr:txBody>
    </xdr:sp>
    <xdr:clientData/>
  </xdr:twoCellAnchor>
  <xdr:twoCellAnchor>
    <xdr:from>
      <xdr:col>0</xdr:col>
      <xdr:colOff>475211</xdr:colOff>
      <xdr:row>33</xdr:row>
      <xdr:rowOff>0</xdr:rowOff>
    </xdr:from>
    <xdr:to>
      <xdr:col>0</xdr:col>
      <xdr:colOff>1407559</xdr:colOff>
      <xdr:row>33</xdr:row>
      <xdr:rowOff>0</xdr:rowOff>
    </xdr:to>
    <xdr:sp macro="" textlink="">
      <xdr:nvSpPr>
        <xdr:cNvPr id="28" name="文字 42">
          <a:extLst>
            <a:ext uri="{FF2B5EF4-FFF2-40B4-BE49-F238E27FC236}">
              <a16:creationId xmlns:a16="http://schemas.microsoft.com/office/drawing/2014/main" id="{00000000-0008-0000-1600-00001C000000}"/>
            </a:ext>
          </a:extLst>
        </xdr:cNvPr>
        <xdr:cNvSpPr txBox="1">
          <a:spLocks noChangeArrowheads="1"/>
        </xdr:cNvSpPr>
      </xdr:nvSpPr>
      <xdr:spPr bwMode="auto">
        <a:xfrm>
          <a:off x="475211" y="6057900"/>
          <a:ext cx="93234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槍砲彈藥刀  械管制條例</a:t>
          </a:r>
          <a:endParaRPr lang="zh-TW" altLang="en-US"/>
        </a:p>
      </xdr:txBody>
    </xdr:sp>
    <xdr:clientData/>
  </xdr:twoCellAnchor>
  <xdr:twoCellAnchor>
    <xdr:from>
      <xdr:col>0</xdr:col>
      <xdr:colOff>484736</xdr:colOff>
      <xdr:row>33</xdr:row>
      <xdr:rowOff>0</xdr:rowOff>
    </xdr:from>
    <xdr:to>
      <xdr:col>0</xdr:col>
      <xdr:colOff>883808</xdr:colOff>
      <xdr:row>33</xdr:row>
      <xdr:rowOff>0</xdr:rowOff>
    </xdr:to>
    <xdr:sp macro="" textlink="">
      <xdr:nvSpPr>
        <xdr:cNvPr id="29" name="文字 51">
          <a:extLst>
            <a:ext uri="{FF2B5EF4-FFF2-40B4-BE49-F238E27FC236}">
              <a16:creationId xmlns:a16="http://schemas.microsoft.com/office/drawing/2014/main" id="{00000000-0008-0000-1600-00001D000000}"/>
            </a:ext>
          </a:extLst>
        </xdr:cNvPr>
        <xdr:cNvSpPr txBox="1">
          <a:spLocks noChangeArrowheads="1"/>
        </xdr:cNvSpPr>
      </xdr:nvSpPr>
      <xdr:spPr bwMode="auto">
        <a:xfrm>
          <a:off x="484736" y="6057900"/>
          <a:ext cx="399072"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毒防品制危條害例</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0" name="文字 1">
          <a:extLst>
            <a:ext uri="{FF2B5EF4-FFF2-40B4-BE49-F238E27FC236}">
              <a16:creationId xmlns:a16="http://schemas.microsoft.com/office/drawing/2014/main" id="{00000000-0008-0000-1600-00001E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無</a:t>
          </a:r>
        </a:p>
        <a:p>
          <a:pPr algn="ctr" rtl="0">
            <a:defRPr sz="1000"/>
          </a:pPr>
          <a:r>
            <a:rPr lang="zh-TW" altLang="en-US" sz="1400" b="0" i="0" u="none" strike="noStrike" baseline="0">
              <a:solidFill>
                <a:srgbClr val="000000"/>
              </a:solidFill>
              <a:latin typeface="華康中黑體"/>
              <a:ea typeface="華康中黑體"/>
            </a:rPr>
            <a:t>期</a:t>
          </a:r>
        </a:p>
        <a:p>
          <a:pPr algn="ctr" rtl="0">
            <a:defRPr sz="1000"/>
          </a:pPr>
          <a:r>
            <a:rPr lang="zh-TW" altLang="en-US" sz="1400" b="0" i="0" u="none" strike="noStrike" baseline="0">
              <a:solidFill>
                <a:srgbClr val="000000"/>
              </a:solidFill>
              <a:latin typeface="華康中黑體"/>
              <a:ea typeface="華康中黑體"/>
            </a:rPr>
            <a:t>徒</a:t>
          </a:r>
        </a:p>
        <a:p>
          <a:pPr algn="ctr" rtl="0">
            <a:defRPr sz="1000"/>
          </a:pPr>
          <a:r>
            <a:rPr lang="zh-TW" altLang="en-US" sz="1400" b="0" i="0" u="none" strike="noStrike" baseline="0">
              <a:solidFill>
                <a:srgbClr val="000000"/>
              </a:solidFill>
              <a:latin typeface="華康中黑體"/>
              <a:ea typeface="華康中黑體"/>
            </a:rPr>
            <a:t>刑</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1" name="文字 2">
          <a:extLst>
            <a:ext uri="{FF2B5EF4-FFF2-40B4-BE49-F238E27FC236}">
              <a16:creationId xmlns:a16="http://schemas.microsoft.com/office/drawing/2014/main" id="{00000000-0008-0000-1600-00001F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二</a:t>
          </a:r>
        </a:p>
        <a:p>
          <a:pPr algn="ctr" rtl="0">
            <a:defRPr sz="1000"/>
          </a:pPr>
          <a:r>
            <a:rPr lang="zh-TW" altLang="en-US" sz="1400" b="0" i="0" u="none" strike="noStrike" baseline="0">
              <a:solidFill>
                <a:srgbClr val="000000"/>
              </a:solidFill>
              <a:latin typeface="華康中黑體"/>
              <a:ea typeface="華康中黑體"/>
            </a:rPr>
            <a:t>年</a:t>
          </a:r>
        </a:p>
        <a:p>
          <a:pPr algn="ctr" rtl="0">
            <a:defRPr sz="1000"/>
          </a:pPr>
          <a:r>
            <a:rPr lang="zh-TW" altLang="en-US" sz="1400" b="0" i="0" u="none" strike="noStrike" baseline="0">
              <a:solidFill>
                <a:srgbClr val="000000"/>
              </a:solidFill>
              <a:latin typeface="華康中黑體"/>
              <a:ea typeface="華康中黑體"/>
            </a:rPr>
            <a:t>未</a:t>
          </a:r>
        </a:p>
        <a:p>
          <a:pPr algn="ctr" rtl="0">
            <a:defRPr sz="1000"/>
          </a:pPr>
          <a:r>
            <a:rPr lang="zh-TW" altLang="en-US" sz="1400" b="0" i="0" u="none" strike="noStrike" baseline="0">
              <a:solidFill>
                <a:srgbClr val="000000"/>
              </a:solidFill>
              <a:latin typeface="華康中黑體"/>
              <a:ea typeface="華康中黑體"/>
            </a:rPr>
            <a:t>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2" name="文字 3">
          <a:extLst>
            <a:ext uri="{FF2B5EF4-FFF2-40B4-BE49-F238E27FC236}">
              <a16:creationId xmlns:a16="http://schemas.microsoft.com/office/drawing/2014/main" id="{00000000-0008-0000-1600-000020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二三</a:t>
          </a:r>
        </a:p>
        <a:p>
          <a:pPr algn="dist" rtl="0">
            <a:defRPr sz="1000"/>
          </a:pPr>
          <a:r>
            <a:rPr lang="zh-TW" altLang="en-US" sz="1400" b="0" i="0" u="none" strike="noStrike" baseline="0">
              <a:solidFill>
                <a:srgbClr val="000000"/>
              </a:solidFill>
              <a:latin typeface="華康中黑體"/>
              <a:ea typeface="華康中黑體"/>
            </a:rPr>
            <a:t>年年以未</a:t>
          </a:r>
        </a:p>
        <a:p>
          <a:pPr algn="dist"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3" name="文字 11">
          <a:extLst>
            <a:ext uri="{FF2B5EF4-FFF2-40B4-BE49-F238E27FC236}">
              <a16:creationId xmlns:a16="http://schemas.microsoft.com/office/drawing/2014/main" id="{00000000-0008-0000-1600-000021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三</a:t>
          </a:r>
        </a:p>
        <a:p>
          <a:pPr algn="dist" rtl="0">
            <a:defRPr sz="1000"/>
          </a:pPr>
          <a:r>
            <a:rPr lang="zh-TW" altLang="en-US" sz="1400" b="0" i="0" u="none" strike="noStrike" baseline="0">
              <a:solidFill>
                <a:srgbClr val="000000"/>
              </a:solidFill>
              <a:latin typeface="華康中黑體"/>
              <a:ea typeface="華康中黑體"/>
            </a:rPr>
            <a:t>年</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4" name="文字 12">
          <a:extLst>
            <a:ext uri="{FF2B5EF4-FFF2-40B4-BE49-F238E27FC236}">
              <a16:creationId xmlns:a16="http://schemas.microsoft.com/office/drawing/2014/main" id="{00000000-0008-0000-1600-000022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三五</a:t>
          </a:r>
        </a:p>
        <a:p>
          <a:pPr algn="dist" rtl="0">
            <a:defRPr sz="1000"/>
          </a:pPr>
          <a:r>
            <a:rPr lang="zh-TW" altLang="en-US" sz="1400" b="0" i="0" u="none" strike="noStrike" baseline="0">
              <a:solidFill>
                <a:srgbClr val="000000"/>
              </a:solidFill>
              <a:latin typeface="華康中黑體"/>
              <a:ea typeface="華康中黑體"/>
            </a:rPr>
            <a:t>年年</a:t>
          </a:r>
        </a:p>
        <a:p>
          <a:pPr algn="dist" rtl="0">
            <a:defRPr sz="1000"/>
          </a:pPr>
          <a:r>
            <a:rPr lang="zh-TW" altLang="en-US" sz="1400" b="0" i="0" u="none" strike="noStrike" baseline="0">
              <a:solidFill>
                <a:srgbClr val="000000"/>
              </a:solidFill>
              <a:latin typeface="華康中黑體"/>
              <a:ea typeface="華康中黑體"/>
            </a:rPr>
            <a:t>以未</a:t>
          </a:r>
        </a:p>
        <a:p>
          <a:pPr algn="dist"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5" name="文字 13">
          <a:extLst>
            <a:ext uri="{FF2B5EF4-FFF2-40B4-BE49-F238E27FC236}">
              <a16:creationId xmlns:a16="http://schemas.microsoft.com/office/drawing/2014/main" id="{00000000-0008-0000-1600-000023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五七</a:t>
          </a:r>
        </a:p>
        <a:p>
          <a:pPr algn="ctr" rtl="0">
            <a:defRPr sz="1000"/>
          </a:pPr>
          <a:r>
            <a:rPr lang="zh-TW" altLang="en-US" sz="1400" b="0" i="0" u="none" strike="noStrike" baseline="0">
              <a:solidFill>
                <a:srgbClr val="000000"/>
              </a:solidFill>
              <a:latin typeface="華康中黑體"/>
              <a:ea typeface="華康中黑體"/>
            </a:rPr>
            <a:t>年年</a:t>
          </a:r>
        </a:p>
        <a:p>
          <a:pPr algn="ctr" rtl="0">
            <a:defRPr sz="1000"/>
          </a:pPr>
          <a:r>
            <a:rPr lang="zh-TW" altLang="en-US" sz="1400" b="0" i="0" u="none" strike="noStrike" baseline="0">
              <a:solidFill>
                <a:srgbClr val="000000"/>
              </a:solidFill>
              <a:latin typeface="華康中黑體"/>
              <a:ea typeface="華康中黑體"/>
            </a:rPr>
            <a:t>以未</a:t>
          </a:r>
        </a:p>
        <a:p>
          <a:pPr algn="ctr"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6" name="文字 14">
          <a:extLst>
            <a:ext uri="{FF2B5EF4-FFF2-40B4-BE49-F238E27FC236}">
              <a16:creationId xmlns:a16="http://schemas.microsoft.com/office/drawing/2014/main" id="{00000000-0008-0000-1600-000024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ctr" rtl="0">
            <a:defRPr sz="1000"/>
          </a:pPr>
          <a:r>
            <a:rPr lang="zh-TW" altLang="en-US" sz="1400" b="0" i="0" u="none" strike="noStrike" baseline="0">
              <a:solidFill>
                <a:srgbClr val="000000"/>
              </a:solidFill>
              <a:latin typeface="華康中黑體"/>
              <a:ea typeface="華康中黑體"/>
            </a:rPr>
            <a:t>七十</a:t>
          </a:r>
        </a:p>
        <a:p>
          <a:pPr algn="ctr" rtl="0">
            <a:defRPr sz="1000"/>
          </a:pPr>
          <a:r>
            <a:rPr lang="zh-TW" altLang="en-US" sz="1400" b="0" i="0" u="none" strike="noStrike" baseline="0">
              <a:solidFill>
                <a:srgbClr val="000000"/>
              </a:solidFill>
              <a:latin typeface="華康中黑體"/>
              <a:ea typeface="華康中黑體"/>
            </a:rPr>
            <a:t>年年</a:t>
          </a:r>
        </a:p>
        <a:p>
          <a:pPr algn="ctr" rtl="0">
            <a:defRPr sz="1000"/>
          </a:pPr>
          <a:r>
            <a:rPr lang="zh-TW" altLang="en-US" sz="1400" b="0" i="0" u="none" strike="noStrike" baseline="0">
              <a:solidFill>
                <a:srgbClr val="000000"/>
              </a:solidFill>
              <a:latin typeface="華康中黑體"/>
              <a:ea typeface="華康中黑體"/>
            </a:rPr>
            <a:t>以未</a:t>
          </a:r>
        </a:p>
        <a:p>
          <a:pPr algn="ctr" rtl="0">
            <a:defRPr sz="1000"/>
          </a:pPr>
          <a:r>
            <a:rPr lang="zh-TW" altLang="en-US" sz="1400" b="0" i="0" u="none" strike="noStrike" baseline="0">
              <a:solidFill>
                <a:srgbClr val="000000"/>
              </a:solidFill>
              <a:latin typeface="華康中黑體"/>
              <a:ea typeface="華康中黑體"/>
            </a:rPr>
            <a:t>上滿</a:t>
          </a:r>
          <a:endParaRPr lang="zh-TW" altLang="en-US"/>
        </a:p>
      </xdr:txBody>
    </xdr:sp>
    <xdr:clientData/>
  </xdr:twoCellAnchor>
  <xdr:twoCellAnchor>
    <xdr:from>
      <xdr:col>2</xdr:col>
      <xdr:colOff>0</xdr:colOff>
      <xdr:row>2</xdr:row>
      <xdr:rowOff>0</xdr:rowOff>
    </xdr:from>
    <xdr:to>
      <xdr:col>2</xdr:col>
      <xdr:colOff>0</xdr:colOff>
      <xdr:row>2</xdr:row>
      <xdr:rowOff>0</xdr:rowOff>
    </xdr:to>
    <xdr:sp macro="" textlink="">
      <xdr:nvSpPr>
        <xdr:cNvPr id="37" name="文字 16">
          <a:extLst>
            <a:ext uri="{FF2B5EF4-FFF2-40B4-BE49-F238E27FC236}">
              <a16:creationId xmlns:a16="http://schemas.microsoft.com/office/drawing/2014/main" id="{00000000-0008-0000-1600-000025000000}"/>
            </a:ext>
          </a:extLst>
        </xdr:cNvPr>
        <xdr:cNvSpPr txBox="1">
          <a:spLocks noChangeArrowheads="1"/>
        </xdr:cNvSpPr>
      </xdr:nvSpPr>
      <xdr:spPr bwMode="auto">
        <a:xfrm>
          <a:off x="3209925"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27432" anchor="ctr" upright="1"/>
        <a:lstStyle/>
        <a:p>
          <a:pPr algn="dist" rtl="0">
            <a:defRPr sz="1000"/>
          </a:pPr>
          <a:r>
            <a:rPr lang="zh-TW" altLang="en-US" sz="1400" b="0" i="0" u="none" strike="noStrike" baseline="0">
              <a:solidFill>
                <a:srgbClr val="000000"/>
              </a:solidFill>
              <a:latin typeface="華康中黑體"/>
              <a:ea typeface="華康中黑體"/>
            </a:rPr>
            <a:t>逾</a:t>
          </a:r>
        </a:p>
        <a:p>
          <a:pPr algn="dist" rtl="0">
            <a:defRPr sz="1000"/>
          </a:pPr>
          <a:r>
            <a:rPr lang="zh-TW" altLang="en-US" sz="1400" b="0" i="0" u="none" strike="noStrike" baseline="0">
              <a:solidFill>
                <a:srgbClr val="000000"/>
              </a:solidFill>
              <a:latin typeface="華康中黑體"/>
              <a:ea typeface="華康中黑體"/>
            </a:rPr>
            <a:t>十</a:t>
          </a:r>
        </a:p>
        <a:p>
          <a:pPr algn="dist" rtl="0">
            <a:defRPr sz="1000"/>
          </a:pPr>
          <a:r>
            <a:rPr lang="zh-TW" altLang="en-US" sz="1400" b="0" i="0" u="none" strike="noStrike" baseline="0">
              <a:solidFill>
                <a:srgbClr val="000000"/>
              </a:solidFill>
              <a:latin typeface="華康中黑體"/>
              <a:ea typeface="華康中黑體"/>
            </a:rPr>
            <a:t>五</a:t>
          </a:r>
        </a:p>
        <a:p>
          <a:pPr algn="dist" rtl="0">
            <a:defRPr sz="1000"/>
          </a:pPr>
          <a:r>
            <a:rPr lang="zh-TW" altLang="en-US" sz="1400" b="0" i="0" u="none" strike="noStrike" baseline="0">
              <a:solidFill>
                <a:srgbClr val="000000"/>
              </a:solidFill>
              <a:latin typeface="華康中黑體"/>
              <a:ea typeface="華康中黑體"/>
            </a:rPr>
            <a:t>年</a:t>
          </a:r>
          <a:endParaRPr lang="zh-TW"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180975</xdr:colOff>
      <xdr:row>2</xdr:row>
      <xdr:rowOff>0</xdr:rowOff>
    </xdr:from>
    <xdr:to>
      <xdr:col>1</xdr:col>
      <xdr:colOff>381000</xdr:colOff>
      <xdr:row>2</xdr:row>
      <xdr:rowOff>0</xdr:rowOff>
    </xdr:to>
    <xdr:sp macro="" textlink="">
      <xdr:nvSpPr>
        <xdr:cNvPr id="2" name="Text Box 1">
          <a:extLst>
            <a:ext uri="{FF2B5EF4-FFF2-40B4-BE49-F238E27FC236}">
              <a16:creationId xmlns:a16="http://schemas.microsoft.com/office/drawing/2014/main" id="{00000000-0008-0000-1800-000002000000}"/>
            </a:ext>
          </a:extLst>
        </xdr:cNvPr>
        <xdr:cNvSpPr txBox="1">
          <a:spLocks noChangeArrowheads="1"/>
        </xdr:cNvSpPr>
      </xdr:nvSpPr>
      <xdr:spPr bwMode="auto">
        <a:xfrm>
          <a:off x="647700" y="8953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Times New Roman"/>
              <a:cs typeface="Times New Roman"/>
            </a:rPr>
            <a:t>81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3" name="AutoShape 2">
          <a:extLst>
            <a:ext uri="{FF2B5EF4-FFF2-40B4-BE49-F238E27FC236}">
              <a16:creationId xmlns:a16="http://schemas.microsoft.com/office/drawing/2014/main" id="{00000000-0008-0000-1800-000003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180975</xdr:colOff>
      <xdr:row>2</xdr:row>
      <xdr:rowOff>0</xdr:rowOff>
    </xdr:from>
    <xdr:to>
      <xdr:col>1</xdr:col>
      <xdr:colOff>381000</xdr:colOff>
      <xdr:row>2</xdr:row>
      <xdr:rowOff>0</xdr:rowOff>
    </xdr:to>
    <xdr:sp macro="" textlink="">
      <xdr:nvSpPr>
        <xdr:cNvPr id="4" name="Text Box 3">
          <a:extLst>
            <a:ext uri="{FF2B5EF4-FFF2-40B4-BE49-F238E27FC236}">
              <a16:creationId xmlns:a16="http://schemas.microsoft.com/office/drawing/2014/main" id="{00000000-0008-0000-1800-000004000000}"/>
            </a:ext>
          </a:extLst>
        </xdr:cNvPr>
        <xdr:cNvSpPr txBox="1">
          <a:spLocks noChangeArrowheads="1"/>
        </xdr:cNvSpPr>
      </xdr:nvSpPr>
      <xdr:spPr bwMode="auto">
        <a:xfrm>
          <a:off x="647700" y="89535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zh-TW" altLang="en-US" sz="1200" b="0" i="0" u="none" strike="noStrike" baseline="0">
              <a:solidFill>
                <a:srgbClr val="000000"/>
              </a:solidFill>
              <a:latin typeface="Times New Roman"/>
              <a:cs typeface="Times New Roman"/>
            </a:rPr>
            <a:t>82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5" name="AutoShape 4">
          <a:extLst>
            <a:ext uri="{FF2B5EF4-FFF2-40B4-BE49-F238E27FC236}">
              <a16:creationId xmlns:a16="http://schemas.microsoft.com/office/drawing/2014/main" id="{00000000-0008-0000-1800-000005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104775</xdr:colOff>
      <xdr:row>2</xdr:row>
      <xdr:rowOff>0</xdr:rowOff>
    </xdr:from>
    <xdr:to>
      <xdr:col>1</xdr:col>
      <xdr:colOff>381000</xdr:colOff>
      <xdr:row>2</xdr:row>
      <xdr:rowOff>0</xdr:rowOff>
    </xdr:to>
    <xdr:sp macro="" textlink="">
      <xdr:nvSpPr>
        <xdr:cNvPr id="6" name="Text Box 5">
          <a:extLst>
            <a:ext uri="{FF2B5EF4-FFF2-40B4-BE49-F238E27FC236}">
              <a16:creationId xmlns:a16="http://schemas.microsoft.com/office/drawing/2014/main" id="{00000000-0008-0000-1800-000006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609600</xdr:colOff>
      <xdr:row>2</xdr:row>
      <xdr:rowOff>0</xdr:rowOff>
    </xdr:from>
    <xdr:to>
      <xdr:col>1</xdr:col>
      <xdr:colOff>381000</xdr:colOff>
      <xdr:row>2</xdr:row>
      <xdr:rowOff>0</xdr:rowOff>
    </xdr:to>
    <xdr:sp macro="" textlink="">
      <xdr:nvSpPr>
        <xdr:cNvPr id="7" name="AutoShape 6">
          <a:extLst>
            <a:ext uri="{FF2B5EF4-FFF2-40B4-BE49-F238E27FC236}">
              <a16:creationId xmlns:a16="http://schemas.microsoft.com/office/drawing/2014/main" id="{00000000-0008-0000-1800-000007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123825</xdr:colOff>
      <xdr:row>2</xdr:row>
      <xdr:rowOff>0</xdr:rowOff>
    </xdr:from>
    <xdr:to>
      <xdr:col>1</xdr:col>
      <xdr:colOff>381000</xdr:colOff>
      <xdr:row>2</xdr:row>
      <xdr:rowOff>0</xdr:rowOff>
    </xdr:to>
    <xdr:sp macro="" textlink="">
      <xdr:nvSpPr>
        <xdr:cNvPr id="8" name="Text Box 7">
          <a:extLst>
            <a:ext uri="{FF2B5EF4-FFF2-40B4-BE49-F238E27FC236}">
              <a16:creationId xmlns:a16="http://schemas.microsoft.com/office/drawing/2014/main" id="{00000000-0008-0000-1800-000008000000}"/>
            </a:ext>
          </a:extLst>
        </xdr:cNvPr>
        <xdr:cNvSpPr txBox="1">
          <a:spLocks noChangeArrowheads="1"/>
        </xdr:cNvSpPr>
      </xdr:nvSpPr>
      <xdr:spPr bwMode="auto">
        <a:xfrm>
          <a:off x="590550" y="895350"/>
          <a:ext cx="257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84</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9" name="AutoShape 8">
          <a:extLst>
            <a:ext uri="{FF2B5EF4-FFF2-40B4-BE49-F238E27FC236}">
              <a16:creationId xmlns:a16="http://schemas.microsoft.com/office/drawing/2014/main" id="{00000000-0008-0000-1800-000009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104775</xdr:colOff>
      <xdr:row>2</xdr:row>
      <xdr:rowOff>0</xdr:rowOff>
    </xdr:from>
    <xdr:to>
      <xdr:col>1</xdr:col>
      <xdr:colOff>381000</xdr:colOff>
      <xdr:row>2</xdr:row>
      <xdr:rowOff>0</xdr:rowOff>
    </xdr:to>
    <xdr:sp macro="" textlink="">
      <xdr:nvSpPr>
        <xdr:cNvPr id="10" name="Text Box 9">
          <a:extLst>
            <a:ext uri="{FF2B5EF4-FFF2-40B4-BE49-F238E27FC236}">
              <a16:creationId xmlns:a16="http://schemas.microsoft.com/office/drawing/2014/main" id="{00000000-0008-0000-1800-00000A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85</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104775</xdr:colOff>
      <xdr:row>2</xdr:row>
      <xdr:rowOff>0</xdr:rowOff>
    </xdr:from>
    <xdr:to>
      <xdr:col>1</xdr:col>
      <xdr:colOff>381000</xdr:colOff>
      <xdr:row>2</xdr:row>
      <xdr:rowOff>0</xdr:rowOff>
    </xdr:to>
    <xdr:sp macro="" textlink="">
      <xdr:nvSpPr>
        <xdr:cNvPr id="11" name="Text Box 10">
          <a:extLst>
            <a:ext uri="{FF2B5EF4-FFF2-40B4-BE49-F238E27FC236}">
              <a16:creationId xmlns:a16="http://schemas.microsoft.com/office/drawing/2014/main" id="{00000000-0008-0000-1800-00000B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88</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104775</xdr:colOff>
      <xdr:row>2</xdr:row>
      <xdr:rowOff>0</xdr:rowOff>
    </xdr:from>
    <xdr:to>
      <xdr:col>1</xdr:col>
      <xdr:colOff>381000</xdr:colOff>
      <xdr:row>2</xdr:row>
      <xdr:rowOff>0</xdr:rowOff>
    </xdr:to>
    <xdr:sp macro="" textlink="">
      <xdr:nvSpPr>
        <xdr:cNvPr id="12" name="Text Box 11">
          <a:extLst>
            <a:ext uri="{FF2B5EF4-FFF2-40B4-BE49-F238E27FC236}">
              <a16:creationId xmlns:a16="http://schemas.microsoft.com/office/drawing/2014/main" id="{00000000-0008-0000-1800-00000C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86</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76200</xdr:colOff>
      <xdr:row>2</xdr:row>
      <xdr:rowOff>0</xdr:rowOff>
    </xdr:from>
    <xdr:to>
      <xdr:col>1</xdr:col>
      <xdr:colOff>381000</xdr:colOff>
      <xdr:row>2</xdr:row>
      <xdr:rowOff>0</xdr:rowOff>
    </xdr:to>
    <xdr:sp macro="" textlink="">
      <xdr:nvSpPr>
        <xdr:cNvPr id="13" name="Text Box 12">
          <a:extLst>
            <a:ext uri="{FF2B5EF4-FFF2-40B4-BE49-F238E27FC236}">
              <a16:creationId xmlns:a16="http://schemas.microsoft.com/office/drawing/2014/main" id="{00000000-0008-0000-1800-00000D000000}"/>
            </a:ext>
          </a:extLst>
        </xdr:cNvPr>
        <xdr:cNvSpPr txBox="1">
          <a:spLocks noChangeArrowheads="1"/>
        </xdr:cNvSpPr>
      </xdr:nvSpPr>
      <xdr:spPr bwMode="auto">
        <a:xfrm>
          <a:off x="542925" y="895350"/>
          <a:ext cx="30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87</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14" name="AutoShape 13">
          <a:extLst>
            <a:ext uri="{FF2B5EF4-FFF2-40B4-BE49-F238E27FC236}">
              <a16:creationId xmlns:a16="http://schemas.microsoft.com/office/drawing/2014/main" id="{00000000-0008-0000-1800-00000E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15" name="AutoShape 14">
          <a:extLst>
            <a:ext uri="{FF2B5EF4-FFF2-40B4-BE49-F238E27FC236}">
              <a16:creationId xmlns:a16="http://schemas.microsoft.com/office/drawing/2014/main" id="{00000000-0008-0000-1800-00000F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16" name="AutoShape 15">
          <a:extLst>
            <a:ext uri="{FF2B5EF4-FFF2-40B4-BE49-F238E27FC236}">
              <a16:creationId xmlns:a16="http://schemas.microsoft.com/office/drawing/2014/main" id="{00000000-0008-0000-1800-000010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17" name="AutoShape 16">
          <a:extLst>
            <a:ext uri="{FF2B5EF4-FFF2-40B4-BE49-F238E27FC236}">
              <a16:creationId xmlns:a16="http://schemas.microsoft.com/office/drawing/2014/main" id="{00000000-0008-0000-1800-000011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18" name="AutoShape 17">
          <a:extLst>
            <a:ext uri="{FF2B5EF4-FFF2-40B4-BE49-F238E27FC236}">
              <a16:creationId xmlns:a16="http://schemas.microsoft.com/office/drawing/2014/main" id="{00000000-0008-0000-1800-000012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19" name="AutoShape 18">
          <a:extLst>
            <a:ext uri="{FF2B5EF4-FFF2-40B4-BE49-F238E27FC236}">
              <a16:creationId xmlns:a16="http://schemas.microsoft.com/office/drawing/2014/main" id="{00000000-0008-0000-1800-000013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20" name="AutoShape 19">
          <a:extLst>
            <a:ext uri="{FF2B5EF4-FFF2-40B4-BE49-F238E27FC236}">
              <a16:creationId xmlns:a16="http://schemas.microsoft.com/office/drawing/2014/main" id="{00000000-0008-0000-1800-000014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21" name="AutoShape 20">
          <a:extLst>
            <a:ext uri="{FF2B5EF4-FFF2-40B4-BE49-F238E27FC236}">
              <a16:creationId xmlns:a16="http://schemas.microsoft.com/office/drawing/2014/main" id="{00000000-0008-0000-1800-000015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22" name="AutoShape 21">
          <a:extLst>
            <a:ext uri="{FF2B5EF4-FFF2-40B4-BE49-F238E27FC236}">
              <a16:creationId xmlns:a16="http://schemas.microsoft.com/office/drawing/2014/main" id="{00000000-0008-0000-1800-000016000000}"/>
            </a:ext>
          </a:extLst>
        </xdr:cNvPr>
        <xdr:cNvSpPr>
          <a:spLocks/>
        </xdr:cNvSpPr>
      </xdr:nvSpPr>
      <xdr:spPr bwMode="auto">
        <a:xfrm>
          <a:off x="847725" y="895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133350</xdr:colOff>
      <xdr:row>2</xdr:row>
      <xdr:rowOff>0</xdr:rowOff>
    </xdr:from>
    <xdr:to>
      <xdr:col>1</xdr:col>
      <xdr:colOff>381000</xdr:colOff>
      <xdr:row>2</xdr:row>
      <xdr:rowOff>0</xdr:rowOff>
    </xdr:to>
    <xdr:sp macro="" textlink="">
      <xdr:nvSpPr>
        <xdr:cNvPr id="23" name="Text Box 23">
          <a:extLst>
            <a:ext uri="{FF2B5EF4-FFF2-40B4-BE49-F238E27FC236}">
              <a16:creationId xmlns:a16="http://schemas.microsoft.com/office/drawing/2014/main" id="{00000000-0008-0000-1800-000017000000}"/>
            </a:ext>
          </a:extLst>
        </xdr:cNvPr>
        <xdr:cNvSpPr txBox="1">
          <a:spLocks noChangeArrowheads="1"/>
        </xdr:cNvSpPr>
      </xdr:nvSpPr>
      <xdr:spPr bwMode="auto">
        <a:xfrm>
          <a:off x="600075" y="89535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89</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104775</xdr:colOff>
      <xdr:row>2</xdr:row>
      <xdr:rowOff>0</xdr:rowOff>
    </xdr:from>
    <xdr:to>
      <xdr:col>1</xdr:col>
      <xdr:colOff>381000</xdr:colOff>
      <xdr:row>2</xdr:row>
      <xdr:rowOff>0</xdr:rowOff>
    </xdr:to>
    <xdr:sp macro="" textlink="">
      <xdr:nvSpPr>
        <xdr:cNvPr id="24" name="Text Box 24">
          <a:extLst>
            <a:ext uri="{FF2B5EF4-FFF2-40B4-BE49-F238E27FC236}">
              <a16:creationId xmlns:a16="http://schemas.microsoft.com/office/drawing/2014/main" id="{00000000-0008-0000-1800-000018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104775</xdr:colOff>
      <xdr:row>2</xdr:row>
      <xdr:rowOff>0</xdr:rowOff>
    </xdr:from>
    <xdr:to>
      <xdr:col>1</xdr:col>
      <xdr:colOff>381000</xdr:colOff>
      <xdr:row>2</xdr:row>
      <xdr:rowOff>0</xdr:rowOff>
    </xdr:to>
    <xdr:sp macro="" textlink="">
      <xdr:nvSpPr>
        <xdr:cNvPr id="25" name="Text Box 25">
          <a:extLst>
            <a:ext uri="{FF2B5EF4-FFF2-40B4-BE49-F238E27FC236}">
              <a16:creationId xmlns:a16="http://schemas.microsoft.com/office/drawing/2014/main" id="{00000000-0008-0000-1800-000019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104775</xdr:colOff>
      <xdr:row>2</xdr:row>
      <xdr:rowOff>0</xdr:rowOff>
    </xdr:from>
    <xdr:to>
      <xdr:col>1</xdr:col>
      <xdr:colOff>381000</xdr:colOff>
      <xdr:row>2</xdr:row>
      <xdr:rowOff>0</xdr:rowOff>
    </xdr:to>
    <xdr:sp macro="" textlink="">
      <xdr:nvSpPr>
        <xdr:cNvPr id="26" name="Text Box 26">
          <a:extLst>
            <a:ext uri="{FF2B5EF4-FFF2-40B4-BE49-F238E27FC236}">
              <a16:creationId xmlns:a16="http://schemas.microsoft.com/office/drawing/2014/main" id="{00000000-0008-0000-1800-00001A000000}"/>
            </a:ext>
          </a:extLst>
        </xdr:cNvPr>
        <xdr:cNvSpPr txBox="1">
          <a:spLocks noChangeArrowheads="1"/>
        </xdr:cNvSpPr>
      </xdr:nvSpPr>
      <xdr:spPr bwMode="auto">
        <a:xfrm>
          <a:off x="571500" y="895350"/>
          <a:ext cx="276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22</xdr:row>
      <xdr:rowOff>0</xdr:rowOff>
    </xdr:from>
    <xdr:to>
      <xdr:col>1</xdr:col>
      <xdr:colOff>381000</xdr:colOff>
      <xdr:row>22</xdr:row>
      <xdr:rowOff>0</xdr:rowOff>
    </xdr:to>
    <xdr:sp macro="" textlink="">
      <xdr:nvSpPr>
        <xdr:cNvPr id="27" name="AutoShape 32">
          <a:extLst>
            <a:ext uri="{FF2B5EF4-FFF2-40B4-BE49-F238E27FC236}">
              <a16:creationId xmlns:a16="http://schemas.microsoft.com/office/drawing/2014/main" id="{00000000-0008-0000-1800-00001B000000}"/>
            </a:ext>
          </a:extLst>
        </xdr:cNvPr>
        <xdr:cNvSpPr>
          <a:spLocks/>
        </xdr:cNvSpPr>
      </xdr:nvSpPr>
      <xdr:spPr bwMode="auto">
        <a:xfrm>
          <a:off x="847725" y="54673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238125</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2076450" y="112395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238125</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2076450" y="112395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4</xdr:row>
      <xdr:rowOff>0</xdr:rowOff>
    </xdr:from>
    <xdr:to>
      <xdr:col>1</xdr:col>
      <xdr:colOff>0</xdr:colOff>
      <xdr:row>4</xdr:row>
      <xdr:rowOff>238125</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2076450" y="112395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180975</xdr:colOff>
      <xdr:row>3</xdr:row>
      <xdr:rowOff>0</xdr:rowOff>
    </xdr:from>
    <xdr:to>
      <xdr:col>0</xdr:col>
      <xdr:colOff>390525</xdr:colOff>
      <xdr:row>3</xdr:row>
      <xdr:rowOff>0</xdr:rowOff>
    </xdr:to>
    <xdr:sp macro="" textlink="">
      <xdr:nvSpPr>
        <xdr:cNvPr id="2" name="Text Box 1">
          <a:extLst>
            <a:ext uri="{FF2B5EF4-FFF2-40B4-BE49-F238E27FC236}">
              <a16:creationId xmlns:a16="http://schemas.microsoft.com/office/drawing/2014/main" id="{00000000-0008-0000-2000-000002000000}"/>
            </a:ext>
          </a:extLst>
        </xdr:cNvPr>
        <xdr:cNvSpPr txBox="1">
          <a:spLocks noChangeArrowheads="1"/>
        </xdr:cNvSpPr>
      </xdr:nvSpPr>
      <xdr:spPr bwMode="auto">
        <a:xfrm>
          <a:off x="180975" y="11430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Times New Roman"/>
              <a:cs typeface="Times New Roman"/>
            </a:rPr>
            <a:t>81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3" name="AutoShape 2">
          <a:extLst>
            <a:ext uri="{FF2B5EF4-FFF2-40B4-BE49-F238E27FC236}">
              <a16:creationId xmlns:a16="http://schemas.microsoft.com/office/drawing/2014/main" id="{00000000-0008-0000-2000-000003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66675</xdr:colOff>
      <xdr:row>3</xdr:row>
      <xdr:rowOff>0</xdr:rowOff>
    </xdr:from>
    <xdr:to>
      <xdr:col>0</xdr:col>
      <xdr:colOff>390525</xdr:colOff>
      <xdr:row>3</xdr:row>
      <xdr:rowOff>0</xdr:rowOff>
    </xdr:to>
    <xdr:sp macro="" textlink="">
      <xdr:nvSpPr>
        <xdr:cNvPr id="4" name="Text Box 3">
          <a:extLst>
            <a:ext uri="{FF2B5EF4-FFF2-40B4-BE49-F238E27FC236}">
              <a16:creationId xmlns:a16="http://schemas.microsoft.com/office/drawing/2014/main" id="{00000000-0008-0000-2000-000004000000}"/>
            </a:ext>
          </a:extLst>
        </xdr:cNvPr>
        <xdr:cNvSpPr txBox="1">
          <a:spLocks noChangeArrowheads="1"/>
        </xdr:cNvSpPr>
      </xdr:nvSpPr>
      <xdr:spPr bwMode="auto">
        <a:xfrm>
          <a:off x="66675" y="1143000"/>
          <a:ext cx="3238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5" name="AutoShape 4">
          <a:extLst>
            <a:ext uri="{FF2B5EF4-FFF2-40B4-BE49-F238E27FC236}">
              <a16:creationId xmlns:a16="http://schemas.microsoft.com/office/drawing/2014/main" id="{00000000-0008-0000-2000-000005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76200</xdr:colOff>
      <xdr:row>3</xdr:row>
      <xdr:rowOff>0</xdr:rowOff>
    </xdr:from>
    <xdr:to>
      <xdr:col>0</xdr:col>
      <xdr:colOff>390525</xdr:colOff>
      <xdr:row>3</xdr:row>
      <xdr:rowOff>0</xdr:rowOff>
    </xdr:to>
    <xdr:sp macro="" textlink="">
      <xdr:nvSpPr>
        <xdr:cNvPr id="6" name="Text Box 5">
          <a:extLst>
            <a:ext uri="{FF2B5EF4-FFF2-40B4-BE49-F238E27FC236}">
              <a16:creationId xmlns:a16="http://schemas.microsoft.com/office/drawing/2014/main" id="{00000000-0008-0000-2000-000006000000}"/>
            </a:ext>
          </a:extLst>
        </xdr:cNvPr>
        <xdr:cNvSpPr txBox="1">
          <a:spLocks noChangeArrowheads="1"/>
        </xdr:cNvSpPr>
      </xdr:nvSpPr>
      <xdr:spPr bwMode="auto">
        <a:xfrm>
          <a:off x="76200" y="1143000"/>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7" name="AutoShape 6">
          <a:extLst>
            <a:ext uri="{FF2B5EF4-FFF2-40B4-BE49-F238E27FC236}">
              <a16:creationId xmlns:a16="http://schemas.microsoft.com/office/drawing/2014/main" id="{00000000-0008-0000-2000-000007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76200</xdr:colOff>
      <xdr:row>3</xdr:row>
      <xdr:rowOff>0</xdr:rowOff>
    </xdr:from>
    <xdr:to>
      <xdr:col>0</xdr:col>
      <xdr:colOff>390525</xdr:colOff>
      <xdr:row>3</xdr:row>
      <xdr:rowOff>0</xdr:rowOff>
    </xdr:to>
    <xdr:sp macro="" textlink="">
      <xdr:nvSpPr>
        <xdr:cNvPr id="8" name="Text Box 7">
          <a:extLst>
            <a:ext uri="{FF2B5EF4-FFF2-40B4-BE49-F238E27FC236}">
              <a16:creationId xmlns:a16="http://schemas.microsoft.com/office/drawing/2014/main" id="{00000000-0008-0000-2000-000008000000}"/>
            </a:ext>
          </a:extLst>
        </xdr:cNvPr>
        <xdr:cNvSpPr txBox="1">
          <a:spLocks noChangeArrowheads="1"/>
        </xdr:cNvSpPr>
      </xdr:nvSpPr>
      <xdr:spPr bwMode="auto">
        <a:xfrm>
          <a:off x="76200" y="1143000"/>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84</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9" name="AutoShape 8">
          <a:extLst>
            <a:ext uri="{FF2B5EF4-FFF2-40B4-BE49-F238E27FC236}">
              <a16:creationId xmlns:a16="http://schemas.microsoft.com/office/drawing/2014/main" id="{00000000-0008-0000-2000-000009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95250</xdr:colOff>
      <xdr:row>3</xdr:row>
      <xdr:rowOff>0</xdr:rowOff>
    </xdr:from>
    <xdr:to>
      <xdr:col>0</xdr:col>
      <xdr:colOff>390525</xdr:colOff>
      <xdr:row>3</xdr:row>
      <xdr:rowOff>0</xdr:rowOff>
    </xdr:to>
    <xdr:sp macro="" textlink="">
      <xdr:nvSpPr>
        <xdr:cNvPr id="10" name="Text Box 9">
          <a:extLst>
            <a:ext uri="{FF2B5EF4-FFF2-40B4-BE49-F238E27FC236}">
              <a16:creationId xmlns:a16="http://schemas.microsoft.com/office/drawing/2014/main" id="{00000000-0008-0000-2000-00000A000000}"/>
            </a:ext>
          </a:extLst>
        </xdr:cNvPr>
        <xdr:cNvSpPr txBox="1">
          <a:spLocks noChangeArrowheads="1"/>
        </xdr:cNvSpPr>
      </xdr:nvSpPr>
      <xdr:spPr bwMode="auto">
        <a:xfrm>
          <a:off x="95250" y="1143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85</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11" name="AutoShape 10">
          <a:extLst>
            <a:ext uri="{FF2B5EF4-FFF2-40B4-BE49-F238E27FC236}">
              <a16:creationId xmlns:a16="http://schemas.microsoft.com/office/drawing/2014/main" id="{00000000-0008-0000-2000-00000B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57150</xdr:colOff>
      <xdr:row>3</xdr:row>
      <xdr:rowOff>0</xdr:rowOff>
    </xdr:from>
    <xdr:to>
      <xdr:col>0</xdr:col>
      <xdr:colOff>390525</xdr:colOff>
      <xdr:row>3</xdr:row>
      <xdr:rowOff>0</xdr:rowOff>
    </xdr:to>
    <xdr:sp macro="" textlink="">
      <xdr:nvSpPr>
        <xdr:cNvPr id="12" name="Text Box 11">
          <a:extLst>
            <a:ext uri="{FF2B5EF4-FFF2-40B4-BE49-F238E27FC236}">
              <a16:creationId xmlns:a16="http://schemas.microsoft.com/office/drawing/2014/main" id="{00000000-0008-0000-2000-00000C000000}"/>
            </a:ext>
          </a:extLst>
        </xdr:cNvPr>
        <xdr:cNvSpPr txBox="1">
          <a:spLocks noChangeArrowheads="1"/>
        </xdr:cNvSpPr>
      </xdr:nvSpPr>
      <xdr:spPr bwMode="auto">
        <a:xfrm>
          <a:off x="57150" y="1143000"/>
          <a:ext cx="3333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86</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13" name="AutoShape 12">
          <a:extLst>
            <a:ext uri="{FF2B5EF4-FFF2-40B4-BE49-F238E27FC236}">
              <a16:creationId xmlns:a16="http://schemas.microsoft.com/office/drawing/2014/main" id="{00000000-0008-0000-2000-00000D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600075</xdr:colOff>
      <xdr:row>3</xdr:row>
      <xdr:rowOff>0</xdr:rowOff>
    </xdr:from>
    <xdr:to>
      <xdr:col>0</xdr:col>
      <xdr:colOff>390525</xdr:colOff>
      <xdr:row>3</xdr:row>
      <xdr:rowOff>0</xdr:rowOff>
    </xdr:to>
    <xdr:sp macro="" textlink="">
      <xdr:nvSpPr>
        <xdr:cNvPr id="14" name="AutoShape 13">
          <a:extLst>
            <a:ext uri="{FF2B5EF4-FFF2-40B4-BE49-F238E27FC236}">
              <a16:creationId xmlns:a16="http://schemas.microsoft.com/office/drawing/2014/main" id="{00000000-0008-0000-2000-00000E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3</xdr:row>
      <xdr:rowOff>0</xdr:rowOff>
    </xdr:from>
    <xdr:to>
      <xdr:col>0</xdr:col>
      <xdr:colOff>390525</xdr:colOff>
      <xdr:row>3</xdr:row>
      <xdr:rowOff>0</xdr:rowOff>
    </xdr:to>
    <xdr:sp macro="" textlink="">
      <xdr:nvSpPr>
        <xdr:cNvPr id="15" name="Text Box 14">
          <a:extLst>
            <a:ext uri="{FF2B5EF4-FFF2-40B4-BE49-F238E27FC236}">
              <a16:creationId xmlns:a16="http://schemas.microsoft.com/office/drawing/2014/main" id="{00000000-0008-0000-2000-00000F000000}"/>
            </a:ext>
          </a:extLst>
        </xdr:cNvPr>
        <xdr:cNvSpPr txBox="1">
          <a:spLocks noChangeArrowheads="1"/>
        </xdr:cNvSpPr>
      </xdr:nvSpPr>
      <xdr:spPr bwMode="auto">
        <a:xfrm>
          <a:off x="104775" y="11430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88</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16" name="AutoShape 15">
          <a:extLst>
            <a:ext uri="{FF2B5EF4-FFF2-40B4-BE49-F238E27FC236}">
              <a16:creationId xmlns:a16="http://schemas.microsoft.com/office/drawing/2014/main" id="{00000000-0008-0000-2000-000010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95250</xdr:colOff>
      <xdr:row>3</xdr:row>
      <xdr:rowOff>0</xdr:rowOff>
    </xdr:from>
    <xdr:to>
      <xdr:col>0</xdr:col>
      <xdr:colOff>390525</xdr:colOff>
      <xdr:row>3</xdr:row>
      <xdr:rowOff>0</xdr:rowOff>
    </xdr:to>
    <xdr:sp macro="" textlink="">
      <xdr:nvSpPr>
        <xdr:cNvPr id="17" name="Text Box 16">
          <a:extLst>
            <a:ext uri="{FF2B5EF4-FFF2-40B4-BE49-F238E27FC236}">
              <a16:creationId xmlns:a16="http://schemas.microsoft.com/office/drawing/2014/main" id="{00000000-0008-0000-2000-000011000000}"/>
            </a:ext>
          </a:extLst>
        </xdr:cNvPr>
        <xdr:cNvSpPr txBox="1">
          <a:spLocks noChangeArrowheads="1"/>
        </xdr:cNvSpPr>
      </xdr:nvSpPr>
      <xdr:spPr bwMode="auto">
        <a:xfrm>
          <a:off x="95250" y="1143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87</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18" name="AutoShape 17">
          <a:extLst>
            <a:ext uri="{FF2B5EF4-FFF2-40B4-BE49-F238E27FC236}">
              <a16:creationId xmlns:a16="http://schemas.microsoft.com/office/drawing/2014/main" id="{00000000-0008-0000-2000-000012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609600</xdr:colOff>
      <xdr:row>3</xdr:row>
      <xdr:rowOff>0</xdr:rowOff>
    </xdr:from>
    <xdr:to>
      <xdr:col>0</xdr:col>
      <xdr:colOff>390525</xdr:colOff>
      <xdr:row>3</xdr:row>
      <xdr:rowOff>0</xdr:rowOff>
    </xdr:to>
    <xdr:sp macro="" textlink="">
      <xdr:nvSpPr>
        <xdr:cNvPr id="19" name="AutoShape 18">
          <a:extLst>
            <a:ext uri="{FF2B5EF4-FFF2-40B4-BE49-F238E27FC236}">
              <a16:creationId xmlns:a16="http://schemas.microsoft.com/office/drawing/2014/main" id="{00000000-0008-0000-2000-000013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3</xdr:row>
      <xdr:rowOff>0</xdr:rowOff>
    </xdr:from>
    <xdr:to>
      <xdr:col>0</xdr:col>
      <xdr:colOff>390525</xdr:colOff>
      <xdr:row>3</xdr:row>
      <xdr:rowOff>0</xdr:rowOff>
    </xdr:to>
    <xdr:sp macro="" textlink="">
      <xdr:nvSpPr>
        <xdr:cNvPr id="20" name="Text Box 19">
          <a:extLst>
            <a:ext uri="{FF2B5EF4-FFF2-40B4-BE49-F238E27FC236}">
              <a16:creationId xmlns:a16="http://schemas.microsoft.com/office/drawing/2014/main" id="{00000000-0008-0000-2000-000014000000}"/>
            </a:ext>
          </a:extLst>
        </xdr:cNvPr>
        <xdr:cNvSpPr txBox="1">
          <a:spLocks noChangeArrowheads="1"/>
        </xdr:cNvSpPr>
      </xdr:nvSpPr>
      <xdr:spPr bwMode="auto">
        <a:xfrm>
          <a:off x="104775" y="11430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609600</xdr:colOff>
      <xdr:row>3</xdr:row>
      <xdr:rowOff>0</xdr:rowOff>
    </xdr:from>
    <xdr:to>
      <xdr:col>0</xdr:col>
      <xdr:colOff>390525</xdr:colOff>
      <xdr:row>3</xdr:row>
      <xdr:rowOff>0</xdr:rowOff>
    </xdr:to>
    <xdr:sp macro="" textlink="">
      <xdr:nvSpPr>
        <xdr:cNvPr id="21" name="AutoShape 20">
          <a:extLst>
            <a:ext uri="{FF2B5EF4-FFF2-40B4-BE49-F238E27FC236}">
              <a16:creationId xmlns:a16="http://schemas.microsoft.com/office/drawing/2014/main" id="{00000000-0008-0000-2000-000015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3</xdr:row>
      <xdr:rowOff>0</xdr:rowOff>
    </xdr:from>
    <xdr:to>
      <xdr:col>0</xdr:col>
      <xdr:colOff>390525</xdr:colOff>
      <xdr:row>3</xdr:row>
      <xdr:rowOff>0</xdr:rowOff>
    </xdr:to>
    <xdr:sp macro="" textlink="">
      <xdr:nvSpPr>
        <xdr:cNvPr id="22" name="Text Box 21">
          <a:extLst>
            <a:ext uri="{FF2B5EF4-FFF2-40B4-BE49-F238E27FC236}">
              <a16:creationId xmlns:a16="http://schemas.microsoft.com/office/drawing/2014/main" id="{00000000-0008-0000-2000-000016000000}"/>
            </a:ext>
          </a:extLst>
        </xdr:cNvPr>
        <xdr:cNvSpPr txBox="1">
          <a:spLocks noChangeArrowheads="1"/>
        </xdr:cNvSpPr>
      </xdr:nvSpPr>
      <xdr:spPr bwMode="auto">
        <a:xfrm>
          <a:off x="104775" y="11430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89</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23" name="AutoShape 22">
          <a:extLst>
            <a:ext uri="{FF2B5EF4-FFF2-40B4-BE49-F238E27FC236}">
              <a16:creationId xmlns:a16="http://schemas.microsoft.com/office/drawing/2014/main" id="{00000000-0008-0000-2000-000017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3</xdr:row>
      <xdr:rowOff>0</xdr:rowOff>
    </xdr:from>
    <xdr:to>
      <xdr:col>0</xdr:col>
      <xdr:colOff>390525</xdr:colOff>
      <xdr:row>3</xdr:row>
      <xdr:rowOff>0</xdr:rowOff>
    </xdr:to>
    <xdr:sp macro="" textlink="">
      <xdr:nvSpPr>
        <xdr:cNvPr id="24" name="Text Box 23">
          <a:extLst>
            <a:ext uri="{FF2B5EF4-FFF2-40B4-BE49-F238E27FC236}">
              <a16:creationId xmlns:a16="http://schemas.microsoft.com/office/drawing/2014/main" id="{00000000-0008-0000-2000-000018000000}"/>
            </a:ext>
          </a:extLst>
        </xdr:cNvPr>
        <xdr:cNvSpPr txBox="1">
          <a:spLocks noChangeArrowheads="1"/>
        </xdr:cNvSpPr>
      </xdr:nvSpPr>
      <xdr:spPr bwMode="auto">
        <a:xfrm>
          <a:off x="104775" y="11430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3</xdr:row>
      <xdr:rowOff>0</xdr:rowOff>
    </xdr:from>
    <xdr:to>
      <xdr:col>0</xdr:col>
      <xdr:colOff>390525</xdr:colOff>
      <xdr:row>3</xdr:row>
      <xdr:rowOff>0</xdr:rowOff>
    </xdr:to>
    <xdr:sp macro="" textlink="">
      <xdr:nvSpPr>
        <xdr:cNvPr id="25" name="AutoShape 24">
          <a:extLst>
            <a:ext uri="{FF2B5EF4-FFF2-40B4-BE49-F238E27FC236}">
              <a16:creationId xmlns:a16="http://schemas.microsoft.com/office/drawing/2014/main" id="{00000000-0008-0000-2000-000019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95250</xdr:colOff>
      <xdr:row>3</xdr:row>
      <xdr:rowOff>0</xdr:rowOff>
    </xdr:from>
    <xdr:to>
      <xdr:col>0</xdr:col>
      <xdr:colOff>390525</xdr:colOff>
      <xdr:row>3</xdr:row>
      <xdr:rowOff>0</xdr:rowOff>
    </xdr:to>
    <xdr:sp macro="" textlink="">
      <xdr:nvSpPr>
        <xdr:cNvPr id="26" name="Text Box 25">
          <a:extLst>
            <a:ext uri="{FF2B5EF4-FFF2-40B4-BE49-F238E27FC236}">
              <a16:creationId xmlns:a16="http://schemas.microsoft.com/office/drawing/2014/main" id="{00000000-0008-0000-2000-00001A000000}"/>
            </a:ext>
          </a:extLst>
        </xdr:cNvPr>
        <xdr:cNvSpPr txBox="1">
          <a:spLocks noChangeArrowheads="1"/>
        </xdr:cNvSpPr>
      </xdr:nvSpPr>
      <xdr:spPr bwMode="auto">
        <a:xfrm>
          <a:off x="95250" y="1143000"/>
          <a:ext cx="2952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609600</xdr:colOff>
      <xdr:row>3</xdr:row>
      <xdr:rowOff>0</xdr:rowOff>
    </xdr:from>
    <xdr:to>
      <xdr:col>0</xdr:col>
      <xdr:colOff>390525</xdr:colOff>
      <xdr:row>3</xdr:row>
      <xdr:rowOff>0</xdr:rowOff>
    </xdr:to>
    <xdr:sp macro="" textlink="">
      <xdr:nvSpPr>
        <xdr:cNvPr id="27" name="AutoShape 27">
          <a:extLst>
            <a:ext uri="{FF2B5EF4-FFF2-40B4-BE49-F238E27FC236}">
              <a16:creationId xmlns:a16="http://schemas.microsoft.com/office/drawing/2014/main" id="{00000000-0008-0000-2000-00001B000000}"/>
            </a:ext>
          </a:extLst>
        </xdr:cNvPr>
        <xdr:cNvSpPr>
          <a:spLocks/>
        </xdr:cNvSpPr>
      </xdr:nvSpPr>
      <xdr:spPr bwMode="auto">
        <a:xfrm>
          <a:off x="495300" y="11430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3</xdr:row>
      <xdr:rowOff>0</xdr:rowOff>
    </xdr:from>
    <xdr:to>
      <xdr:col>0</xdr:col>
      <xdr:colOff>390525</xdr:colOff>
      <xdr:row>3</xdr:row>
      <xdr:rowOff>0</xdr:rowOff>
    </xdr:to>
    <xdr:sp macro="" textlink="">
      <xdr:nvSpPr>
        <xdr:cNvPr id="28" name="Text Box 28">
          <a:extLst>
            <a:ext uri="{FF2B5EF4-FFF2-40B4-BE49-F238E27FC236}">
              <a16:creationId xmlns:a16="http://schemas.microsoft.com/office/drawing/2014/main" id="{00000000-0008-0000-2000-00001C000000}"/>
            </a:ext>
          </a:extLst>
        </xdr:cNvPr>
        <xdr:cNvSpPr txBox="1">
          <a:spLocks noChangeArrowheads="1"/>
        </xdr:cNvSpPr>
      </xdr:nvSpPr>
      <xdr:spPr bwMode="auto">
        <a:xfrm>
          <a:off x="104775" y="11430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ctr" rtl="0">
            <a:defRPr sz="1000"/>
          </a:pPr>
          <a:r>
            <a:rPr lang="zh-TW" altLang="en-US" sz="1200" b="0" i="0" u="none" strike="noStrike" baseline="0">
              <a:solidFill>
                <a:srgbClr val="000000"/>
              </a:solidFill>
              <a:latin typeface="Times New Roman"/>
              <a:cs typeface="Times New Roman"/>
            </a:rPr>
            <a:t>93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180975</xdr:colOff>
      <xdr:row>4</xdr:row>
      <xdr:rowOff>0</xdr:rowOff>
    </xdr:from>
    <xdr:to>
      <xdr:col>0</xdr:col>
      <xdr:colOff>390525</xdr:colOff>
      <xdr:row>4</xdr:row>
      <xdr:rowOff>0</xdr:rowOff>
    </xdr:to>
    <xdr:sp macro="" textlink="">
      <xdr:nvSpPr>
        <xdr:cNvPr id="2" name="Text Box 1">
          <a:extLst>
            <a:ext uri="{FF2B5EF4-FFF2-40B4-BE49-F238E27FC236}">
              <a16:creationId xmlns:a16="http://schemas.microsoft.com/office/drawing/2014/main" id="{00000000-0008-0000-2100-000002000000}"/>
            </a:ext>
          </a:extLst>
        </xdr:cNvPr>
        <xdr:cNvSpPr txBox="1">
          <a:spLocks noChangeArrowheads="1"/>
        </xdr:cNvSpPr>
      </xdr:nvSpPr>
      <xdr:spPr bwMode="auto">
        <a:xfrm>
          <a:off x="180975" y="14859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Times New Roman"/>
              <a:cs typeface="Times New Roman"/>
            </a:rPr>
            <a:t>81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3" name="AutoShape 2">
          <a:extLst>
            <a:ext uri="{FF2B5EF4-FFF2-40B4-BE49-F238E27FC236}">
              <a16:creationId xmlns:a16="http://schemas.microsoft.com/office/drawing/2014/main" id="{00000000-0008-0000-2100-000003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180975</xdr:colOff>
      <xdr:row>4</xdr:row>
      <xdr:rowOff>0</xdr:rowOff>
    </xdr:from>
    <xdr:to>
      <xdr:col>0</xdr:col>
      <xdr:colOff>390525</xdr:colOff>
      <xdr:row>4</xdr:row>
      <xdr:rowOff>0</xdr:rowOff>
    </xdr:to>
    <xdr:sp macro="" textlink="">
      <xdr:nvSpPr>
        <xdr:cNvPr id="4" name="Text Box 3">
          <a:extLst>
            <a:ext uri="{FF2B5EF4-FFF2-40B4-BE49-F238E27FC236}">
              <a16:creationId xmlns:a16="http://schemas.microsoft.com/office/drawing/2014/main" id="{00000000-0008-0000-2100-000004000000}"/>
            </a:ext>
          </a:extLst>
        </xdr:cNvPr>
        <xdr:cNvSpPr txBox="1">
          <a:spLocks noChangeArrowheads="1"/>
        </xdr:cNvSpPr>
      </xdr:nvSpPr>
      <xdr:spPr bwMode="auto">
        <a:xfrm>
          <a:off x="180975" y="14859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zh-TW" altLang="en-US" sz="1200" b="0" i="0" u="none" strike="noStrike" baseline="0">
              <a:solidFill>
                <a:srgbClr val="000000"/>
              </a:solidFill>
              <a:latin typeface="新細明體"/>
              <a:ea typeface="新細明體"/>
            </a:rPr>
            <a:t>82年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5" name="AutoShape 4">
          <a:extLst>
            <a:ext uri="{FF2B5EF4-FFF2-40B4-BE49-F238E27FC236}">
              <a16:creationId xmlns:a16="http://schemas.microsoft.com/office/drawing/2014/main" id="{00000000-0008-0000-2100-000005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85725</xdr:colOff>
      <xdr:row>4</xdr:row>
      <xdr:rowOff>0</xdr:rowOff>
    </xdr:from>
    <xdr:to>
      <xdr:col>0</xdr:col>
      <xdr:colOff>390525</xdr:colOff>
      <xdr:row>4</xdr:row>
      <xdr:rowOff>0</xdr:rowOff>
    </xdr:to>
    <xdr:sp macro="" textlink="">
      <xdr:nvSpPr>
        <xdr:cNvPr id="6" name="Text Box 5">
          <a:extLst>
            <a:ext uri="{FF2B5EF4-FFF2-40B4-BE49-F238E27FC236}">
              <a16:creationId xmlns:a16="http://schemas.microsoft.com/office/drawing/2014/main" id="{00000000-0008-0000-2100-000006000000}"/>
            </a:ext>
          </a:extLst>
        </xdr:cNvPr>
        <xdr:cNvSpPr txBox="1">
          <a:spLocks noChangeArrowheads="1"/>
        </xdr:cNvSpPr>
      </xdr:nvSpPr>
      <xdr:spPr bwMode="auto">
        <a:xfrm>
          <a:off x="85725" y="1485900"/>
          <a:ext cx="30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zh-TW" altLang="en-US" sz="1200" b="0" i="0" u="none" strike="noStrike" baseline="0">
              <a:solidFill>
                <a:srgbClr val="000000"/>
              </a:solidFill>
              <a:latin typeface="新細明體"/>
              <a:ea typeface="新細明體"/>
            </a:rPr>
            <a:t>83年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7" name="AutoShape 6">
          <a:extLst>
            <a:ext uri="{FF2B5EF4-FFF2-40B4-BE49-F238E27FC236}">
              <a16:creationId xmlns:a16="http://schemas.microsoft.com/office/drawing/2014/main" id="{00000000-0008-0000-2100-000007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4</xdr:row>
      <xdr:rowOff>0</xdr:rowOff>
    </xdr:from>
    <xdr:to>
      <xdr:col>0</xdr:col>
      <xdr:colOff>390525</xdr:colOff>
      <xdr:row>4</xdr:row>
      <xdr:rowOff>0</xdr:rowOff>
    </xdr:to>
    <xdr:sp macro="" textlink="">
      <xdr:nvSpPr>
        <xdr:cNvPr id="8" name="Text Box 7">
          <a:extLst>
            <a:ext uri="{FF2B5EF4-FFF2-40B4-BE49-F238E27FC236}">
              <a16:creationId xmlns:a16="http://schemas.microsoft.com/office/drawing/2014/main" id="{00000000-0008-0000-2100-000008000000}"/>
            </a:ext>
          </a:extLst>
        </xdr:cNvPr>
        <xdr:cNvSpPr txBox="1">
          <a:spLocks noChangeArrowheads="1"/>
        </xdr:cNvSpPr>
      </xdr:nvSpPr>
      <xdr:spPr bwMode="auto">
        <a:xfrm>
          <a:off x="104775" y="14859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zh-TW" altLang="en-US" sz="1200" b="0" i="0" u="none" strike="noStrike" baseline="0">
              <a:solidFill>
                <a:srgbClr val="000000"/>
              </a:solidFill>
              <a:latin typeface="新細明體"/>
              <a:ea typeface="新細明體"/>
            </a:rPr>
            <a:t>84年</a:t>
          </a:r>
          <a:endParaRPr lang="zh-TW" altLang="en-US"/>
        </a:p>
      </xdr:txBody>
    </xdr:sp>
    <xdr:clientData/>
  </xdr:twoCellAnchor>
  <xdr:twoCellAnchor>
    <xdr:from>
      <xdr:col>0</xdr:col>
      <xdr:colOff>590550</xdr:colOff>
      <xdr:row>4</xdr:row>
      <xdr:rowOff>0</xdr:rowOff>
    </xdr:from>
    <xdr:to>
      <xdr:col>0</xdr:col>
      <xdr:colOff>390525</xdr:colOff>
      <xdr:row>4</xdr:row>
      <xdr:rowOff>0</xdr:rowOff>
    </xdr:to>
    <xdr:sp macro="" textlink="">
      <xdr:nvSpPr>
        <xdr:cNvPr id="9" name="AutoShape 8">
          <a:extLst>
            <a:ext uri="{FF2B5EF4-FFF2-40B4-BE49-F238E27FC236}">
              <a16:creationId xmlns:a16="http://schemas.microsoft.com/office/drawing/2014/main" id="{00000000-0008-0000-2100-000009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104775</xdr:colOff>
      <xdr:row>4</xdr:row>
      <xdr:rowOff>0</xdr:rowOff>
    </xdr:from>
    <xdr:to>
      <xdr:col>0</xdr:col>
      <xdr:colOff>390525</xdr:colOff>
      <xdr:row>4</xdr:row>
      <xdr:rowOff>0</xdr:rowOff>
    </xdr:to>
    <xdr:sp macro="" textlink="">
      <xdr:nvSpPr>
        <xdr:cNvPr id="10" name="Text Box 9">
          <a:extLst>
            <a:ext uri="{FF2B5EF4-FFF2-40B4-BE49-F238E27FC236}">
              <a16:creationId xmlns:a16="http://schemas.microsoft.com/office/drawing/2014/main" id="{00000000-0008-0000-2100-00000A000000}"/>
            </a:ext>
          </a:extLst>
        </xdr:cNvPr>
        <xdr:cNvSpPr txBox="1">
          <a:spLocks noChangeArrowheads="1"/>
        </xdr:cNvSpPr>
      </xdr:nvSpPr>
      <xdr:spPr bwMode="auto">
        <a:xfrm>
          <a:off x="104775" y="1485900"/>
          <a:ext cx="2857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zh-TW" altLang="en-US" sz="1200" b="0" i="0" u="none" strike="noStrike" baseline="0">
              <a:solidFill>
                <a:srgbClr val="000000"/>
              </a:solidFill>
              <a:latin typeface="新細明體"/>
              <a:ea typeface="新細明體"/>
            </a:rPr>
            <a:t>85年</a:t>
          </a:r>
          <a:endParaRPr lang="zh-TW" altLang="en-US"/>
        </a:p>
      </xdr:txBody>
    </xdr:sp>
    <xdr:clientData/>
  </xdr:twoCellAnchor>
  <xdr:twoCellAnchor>
    <xdr:from>
      <xdr:col>0</xdr:col>
      <xdr:colOff>581025</xdr:colOff>
      <xdr:row>4</xdr:row>
      <xdr:rowOff>0</xdr:rowOff>
    </xdr:from>
    <xdr:to>
      <xdr:col>0</xdr:col>
      <xdr:colOff>390525</xdr:colOff>
      <xdr:row>4</xdr:row>
      <xdr:rowOff>0</xdr:rowOff>
    </xdr:to>
    <xdr:sp macro="" textlink="">
      <xdr:nvSpPr>
        <xdr:cNvPr id="11" name="AutoShape 10">
          <a:extLst>
            <a:ext uri="{FF2B5EF4-FFF2-40B4-BE49-F238E27FC236}">
              <a16:creationId xmlns:a16="http://schemas.microsoft.com/office/drawing/2014/main" id="{00000000-0008-0000-2100-00000B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190500</xdr:colOff>
      <xdr:row>4</xdr:row>
      <xdr:rowOff>0</xdr:rowOff>
    </xdr:from>
    <xdr:to>
      <xdr:col>0</xdr:col>
      <xdr:colOff>390525</xdr:colOff>
      <xdr:row>4</xdr:row>
      <xdr:rowOff>0</xdr:rowOff>
    </xdr:to>
    <xdr:sp macro="" textlink="">
      <xdr:nvSpPr>
        <xdr:cNvPr id="12" name="Text Box 11">
          <a:extLst>
            <a:ext uri="{FF2B5EF4-FFF2-40B4-BE49-F238E27FC236}">
              <a16:creationId xmlns:a16="http://schemas.microsoft.com/office/drawing/2014/main" id="{00000000-0008-0000-2100-00000C000000}"/>
            </a:ext>
          </a:extLst>
        </xdr:cNvPr>
        <xdr:cNvSpPr txBox="1">
          <a:spLocks noChangeArrowheads="1"/>
        </xdr:cNvSpPr>
      </xdr:nvSpPr>
      <xdr:spPr bwMode="auto">
        <a:xfrm>
          <a:off x="190500" y="14859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88</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13" name="AutoShape 12">
          <a:extLst>
            <a:ext uri="{FF2B5EF4-FFF2-40B4-BE49-F238E27FC236}">
              <a16:creationId xmlns:a16="http://schemas.microsoft.com/office/drawing/2014/main" id="{00000000-0008-0000-2100-00000D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85725</xdr:colOff>
      <xdr:row>4</xdr:row>
      <xdr:rowOff>0</xdr:rowOff>
    </xdr:from>
    <xdr:to>
      <xdr:col>0</xdr:col>
      <xdr:colOff>390525</xdr:colOff>
      <xdr:row>4</xdr:row>
      <xdr:rowOff>0</xdr:rowOff>
    </xdr:to>
    <xdr:sp macro="" textlink="">
      <xdr:nvSpPr>
        <xdr:cNvPr id="14" name="Text Box 13">
          <a:extLst>
            <a:ext uri="{FF2B5EF4-FFF2-40B4-BE49-F238E27FC236}">
              <a16:creationId xmlns:a16="http://schemas.microsoft.com/office/drawing/2014/main" id="{00000000-0008-0000-2100-00000E000000}"/>
            </a:ext>
          </a:extLst>
        </xdr:cNvPr>
        <xdr:cNvSpPr txBox="1">
          <a:spLocks noChangeArrowheads="1"/>
        </xdr:cNvSpPr>
      </xdr:nvSpPr>
      <xdr:spPr bwMode="auto">
        <a:xfrm>
          <a:off x="85725" y="1485900"/>
          <a:ext cx="304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zh-TW" altLang="en-US" sz="1200" b="0" i="0" u="none" strike="noStrike" baseline="0">
              <a:solidFill>
                <a:srgbClr val="000000"/>
              </a:solidFill>
              <a:latin typeface="新細明體"/>
              <a:ea typeface="新細明體"/>
            </a:rPr>
            <a:t>86年</a:t>
          </a:r>
          <a:endParaRPr lang="zh-TW" altLang="en-US"/>
        </a:p>
      </xdr:txBody>
    </xdr:sp>
    <xdr:clientData/>
  </xdr:twoCellAnchor>
  <xdr:twoCellAnchor>
    <xdr:from>
      <xdr:col>0</xdr:col>
      <xdr:colOff>590550</xdr:colOff>
      <xdr:row>4</xdr:row>
      <xdr:rowOff>0</xdr:rowOff>
    </xdr:from>
    <xdr:to>
      <xdr:col>0</xdr:col>
      <xdr:colOff>390525</xdr:colOff>
      <xdr:row>4</xdr:row>
      <xdr:rowOff>0</xdr:rowOff>
    </xdr:to>
    <xdr:sp macro="" textlink="">
      <xdr:nvSpPr>
        <xdr:cNvPr id="15" name="AutoShape 14">
          <a:extLst>
            <a:ext uri="{FF2B5EF4-FFF2-40B4-BE49-F238E27FC236}">
              <a16:creationId xmlns:a16="http://schemas.microsoft.com/office/drawing/2014/main" id="{00000000-0008-0000-2100-00000F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133350</xdr:colOff>
      <xdr:row>4</xdr:row>
      <xdr:rowOff>0</xdr:rowOff>
    </xdr:from>
    <xdr:to>
      <xdr:col>0</xdr:col>
      <xdr:colOff>390525</xdr:colOff>
      <xdr:row>4</xdr:row>
      <xdr:rowOff>0</xdr:rowOff>
    </xdr:to>
    <xdr:sp macro="" textlink="">
      <xdr:nvSpPr>
        <xdr:cNvPr id="16" name="Text Box 15">
          <a:extLst>
            <a:ext uri="{FF2B5EF4-FFF2-40B4-BE49-F238E27FC236}">
              <a16:creationId xmlns:a16="http://schemas.microsoft.com/office/drawing/2014/main" id="{00000000-0008-0000-2100-000010000000}"/>
            </a:ext>
          </a:extLst>
        </xdr:cNvPr>
        <xdr:cNvSpPr txBox="1">
          <a:spLocks noChangeArrowheads="1"/>
        </xdr:cNvSpPr>
      </xdr:nvSpPr>
      <xdr:spPr bwMode="auto">
        <a:xfrm>
          <a:off x="133350" y="1485900"/>
          <a:ext cx="2571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zh-TW" altLang="en-US" sz="1200" b="0" i="0" u="none" strike="noStrike" baseline="0">
              <a:solidFill>
                <a:srgbClr val="000000"/>
              </a:solidFill>
              <a:latin typeface="新細明體"/>
              <a:ea typeface="新細明體"/>
            </a:rPr>
            <a:t>87年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17" name="AutoShape 16">
          <a:extLst>
            <a:ext uri="{FF2B5EF4-FFF2-40B4-BE49-F238E27FC236}">
              <a16:creationId xmlns:a16="http://schemas.microsoft.com/office/drawing/2014/main" id="{00000000-0008-0000-2100-000011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142875</xdr:colOff>
      <xdr:row>4</xdr:row>
      <xdr:rowOff>0</xdr:rowOff>
    </xdr:from>
    <xdr:to>
      <xdr:col>0</xdr:col>
      <xdr:colOff>390525</xdr:colOff>
      <xdr:row>4</xdr:row>
      <xdr:rowOff>0</xdr:rowOff>
    </xdr:to>
    <xdr:sp macro="" textlink="">
      <xdr:nvSpPr>
        <xdr:cNvPr id="18" name="Text Box 17">
          <a:extLst>
            <a:ext uri="{FF2B5EF4-FFF2-40B4-BE49-F238E27FC236}">
              <a16:creationId xmlns:a16="http://schemas.microsoft.com/office/drawing/2014/main" id="{00000000-0008-0000-2100-000012000000}"/>
            </a:ext>
          </a:extLst>
        </xdr:cNvPr>
        <xdr:cNvSpPr txBox="1">
          <a:spLocks noChangeArrowheads="1"/>
        </xdr:cNvSpPr>
      </xdr:nvSpPr>
      <xdr:spPr bwMode="auto">
        <a:xfrm>
          <a:off x="142875" y="148590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19" name="AutoShape 18">
          <a:extLst>
            <a:ext uri="{FF2B5EF4-FFF2-40B4-BE49-F238E27FC236}">
              <a16:creationId xmlns:a16="http://schemas.microsoft.com/office/drawing/2014/main" id="{00000000-0008-0000-2100-000013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142875</xdr:colOff>
      <xdr:row>4</xdr:row>
      <xdr:rowOff>0</xdr:rowOff>
    </xdr:from>
    <xdr:to>
      <xdr:col>0</xdr:col>
      <xdr:colOff>390525</xdr:colOff>
      <xdr:row>4</xdr:row>
      <xdr:rowOff>0</xdr:rowOff>
    </xdr:to>
    <xdr:sp macro="" textlink="">
      <xdr:nvSpPr>
        <xdr:cNvPr id="20" name="Text Box 19">
          <a:extLst>
            <a:ext uri="{FF2B5EF4-FFF2-40B4-BE49-F238E27FC236}">
              <a16:creationId xmlns:a16="http://schemas.microsoft.com/office/drawing/2014/main" id="{00000000-0008-0000-2100-000014000000}"/>
            </a:ext>
          </a:extLst>
        </xdr:cNvPr>
        <xdr:cNvSpPr txBox="1">
          <a:spLocks noChangeArrowheads="1"/>
        </xdr:cNvSpPr>
      </xdr:nvSpPr>
      <xdr:spPr bwMode="auto">
        <a:xfrm>
          <a:off x="142875" y="1485900"/>
          <a:ext cx="24765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89</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21" name="AutoShape 20">
          <a:extLst>
            <a:ext uri="{FF2B5EF4-FFF2-40B4-BE49-F238E27FC236}">
              <a16:creationId xmlns:a16="http://schemas.microsoft.com/office/drawing/2014/main" id="{00000000-0008-0000-2100-000015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161925</xdr:colOff>
      <xdr:row>4</xdr:row>
      <xdr:rowOff>0</xdr:rowOff>
    </xdr:from>
    <xdr:to>
      <xdr:col>0</xdr:col>
      <xdr:colOff>390525</xdr:colOff>
      <xdr:row>4</xdr:row>
      <xdr:rowOff>0</xdr:rowOff>
    </xdr:to>
    <xdr:sp macro="" textlink="">
      <xdr:nvSpPr>
        <xdr:cNvPr id="22" name="Text Box 21">
          <a:extLst>
            <a:ext uri="{FF2B5EF4-FFF2-40B4-BE49-F238E27FC236}">
              <a16:creationId xmlns:a16="http://schemas.microsoft.com/office/drawing/2014/main" id="{00000000-0008-0000-2100-000016000000}"/>
            </a:ext>
          </a:extLst>
        </xdr:cNvPr>
        <xdr:cNvSpPr txBox="1">
          <a:spLocks noChangeArrowheads="1"/>
        </xdr:cNvSpPr>
      </xdr:nvSpPr>
      <xdr:spPr bwMode="auto">
        <a:xfrm>
          <a:off x="161925" y="1485900"/>
          <a:ext cx="22860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23" name="AutoShape 22">
          <a:extLst>
            <a:ext uri="{FF2B5EF4-FFF2-40B4-BE49-F238E27FC236}">
              <a16:creationId xmlns:a16="http://schemas.microsoft.com/office/drawing/2014/main" id="{00000000-0008-0000-2100-000017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152400</xdr:colOff>
      <xdr:row>4</xdr:row>
      <xdr:rowOff>0</xdr:rowOff>
    </xdr:from>
    <xdr:to>
      <xdr:col>0</xdr:col>
      <xdr:colOff>390525</xdr:colOff>
      <xdr:row>4</xdr:row>
      <xdr:rowOff>0</xdr:rowOff>
    </xdr:to>
    <xdr:sp macro="" textlink="">
      <xdr:nvSpPr>
        <xdr:cNvPr id="24" name="Text Box 23">
          <a:extLst>
            <a:ext uri="{FF2B5EF4-FFF2-40B4-BE49-F238E27FC236}">
              <a16:creationId xmlns:a16="http://schemas.microsoft.com/office/drawing/2014/main" id="{00000000-0008-0000-2100-000018000000}"/>
            </a:ext>
          </a:extLst>
        </xdr:cNvPr>
        <xdr:cNvSpPr txBox="1">
          <a:spLocks noChangeArrowheads="1"/>
        </xdr:cNvSpPr>
      </xdr:nvSpPr>
      <xdr:spPr bwMode="auto">
        <a:xfrm>
          <a:off x="152400" y="14859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25" name="AutoShape 24">
          <a:extLst>
            <a:ext uri="{FF2B5EF4-FFF2-40B4-BE49-F238E27FC236}">
              <a16:creationId xmlns:a16="http://schemas.microsoft.com/office/drawing/2014/main" id="{00000000-0008-0000-2100-000019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142875</xdr:colOff>
      <xdr:row>4</xdr:row>
      <xdr:rowOff>0</xdr:rowOff>
    </xdr:from>
    <xdr:to>
      <xdr:col>0</xdr:col>
      <xdr:colOff>390525</xdr:colOff>
      <xdr:row>4</xdr:row>
      <xdr:rowOff>0</xdr:rowOff>
    </xdr:to>
    <xdr:sp macro="" textlink="">
      <xdr:nvSpPr>
        <xdr:cNvPr id="26" name="Text Box 26">
          <a:extLst>
            <a:ext uri="{FF2B5EF4-FFF2-40B4-BE49-F238E27FC236}">
              <a16:creationId xmlns:a16="http://schemas.microsoft.com/office/drawing/2014/main" id="{00000000-0008-0000-2100-00001A000000}"/>
            </a:ext>
          </a:extLst>
        </xdr:cNvPr>
        <xdr:cNvSpPr txBox="1">
          <a:spLocks noChangeArrowheads="1"/>
        </xdr:cNvSpPr>
      </xdr:nvSpPr>
      <xdr:spPr bwMode="auto">
        <a:xfrm>
          <a:off x="142875" y="1485900"/>
          <a:ext cx="2476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1200" b="0" i="0" u="none" strike="noStrike" baseline="0">
              <a:solidFill>
                <a:srgbClr val="000000"/>
              </a:solidFill>
              <a:latin typeface="Times New Roman"/>
              <a:cs typeface="Times New Roman"/>
            </a:rPr>
            <a:t>93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600075</xdr:colOff>
      <xdr:row>4</xdr:row>
      <xdr:rowOff>0</xdr:rowOff>
    </xdr:from>
    <xdr:to>
      <xdr:col>0</xdr:col>
      <xdr:colOff>390525</xdr:colOff>
      <xdr:row>4</xdr:row>
      <xdr:rowOff>0</xdr:rowOff>
    </xdr:to>
    <xdr:sp macro="" textlink="">
      <xdr:nvSpPr>
        <xdr:cNvPr id="27" name="AutoShape 27">
          <a:extLst>
            <a:ext uri="{FF2B5EF4-FFF2-40B4-BE49-F238E27FC236}">
              <a16:creationId xmlns:a16="http://schemas.microsoft.com/office/drawing/2014/main" id="{00000000-0008-0000-2100-00001B000000}"/>
            </a:ext>
          </a:extLst>
        </xdr:cNvPr>
        <xdr:cNvSpPr>
          <a:spLocks/>
        </xdr:cNvSpPr>
      </xdr:nvSpPr>
      <xdr:spPr bwMode="auto">
        <a:xfrm>
          <a:off x="466725" y="148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0</xdr:colOff>
      <xdr:row>4</xdr:row>
      <xdr:rowOff>0</xdr:rowOff>
    </xdr:from>
    <xdr:to>
      <xdr:col>9</xdr:col>
      <xdr:colOff>0</xdr:colOff>
      <xdr:row>4</xdr:row>
      <xdr:rowOff>0</xdr:rowOff>
    </xdr:to>
    <xdr:sp macro="" textlink="">
      <xdr:nvSpPr>
        <xdr:cNvPr id="2" name="Line 20">
          <a:extLst>
            <a:ext uri="{FF2B5EF4-FFF2-40B4-BE49-F238E27FC236}">
              <a16:creationId xmlns:a16="http://schemas.microsoft.com/office/drawing/2014/main" id="{00000000-0008-0000-2200-000002000000}"/>
            </a:ext>
          </a:extLst>
        </xdr:cNvPr>
        <xdr:cNvSpPr>
          <a:spLocks noChangeShapeType="1"/>
        </xdr:cNvSpPr>
      </xdr:nvSpPr>
      <xdr:spPr bwMode="auto">
        <a:xfrm>
          <a:off x="5829300" y="226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xdr:row>
      <xdr:rowOff>0</xdr:rowOff>
    </xdr:from>
    <xdr:to>
      <xdr:col>9</xdr:col>
      <xdr:colOff>0</xdr:colOff>
      <xdr:row>4</xdr:row>
      <xdr:rowOff>0</xdr:rowOff>
    </xdr:to>
    <xdr:sp macro="" textlink="">
      <xdr:nvSpPr>
        <xdr:cNvPr id="3" name="Line 21">
          <a:extLst>
            <a:ext uri="{FF2B5EF4-FFF2-40B4-BE49-F238E27FC236}">
              <a16:creationId xmlns:a16="http://schemas.microsoft.com/office/drawing/2014/main" id="{00000000-0008-0000-2200-000003000000}"/>
            </a:ext>
          </a:extLst>
        </xdr:cNvPr>
        <xdr:cNvSpPr>
          <a:spLocks noChangeShapeType="1"/>
        </xdr:cNvSpPr>
      </xdr:nvSpPr>
      <xdr:spPr bwMode="auto">
        <a:xfrm>
          <a:off x="5829300" y="2266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247650</xdr:colOff>
      <xdr:row>2</xdr:row>
      <xdr:rowOff>0</xdr:rowOff>
    </xdr:from>
    <xdr:to>
      <xdr:col>0</xdr:col>
      <xdr:colOff>647700</xdr:colOff>
      <xdr:row>2</xdr:row>
      <xdr:rowOff>0</xdr:rowOff>
    </xdr:to>
    <xdr:sp macro="" textlink="">
      <xdr:nvSpPr>
        <xdr:cNvPr id="2" name="Text Box 1">
          <a:extLst>
            <a:ext uri="{FF2B5EF4-FFF2-40B4-BE49-F238E27FC236}">
              <a16:creationId xmlns:a16="http://schemas.microsoft.com/office/drawing/2014/main" id="{00000000-0008-0000-2500-000002000000}"/>
            </a:ext>
          </a:extLst>
        </xdr:cNvPr>
        <xdr:cNvSpPr txBox="1">
          <a:spLocks noChangeArrowheads="1"/>
        </xdr:cNvSpPr>
      </xdr:nvSpPr>
      <xdr:spPr bwMode="auto">
        <a:xfrm>
          <a:off x="247650"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Times New Roman"/>
              <a:cs typeface="Times New Roman"/>
            </a:rPr>
            <a:t>81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866775</xdr:colOff>
      <xdr:row>2</xdr:row>
      <xdr:rowOff>0</xdr:rowOff>
    </xdr:from>
    <xdr:to>
      <xdr:col>0</xdr:col>
      <xdr:colOff>704850</xdr:colOff>
      <xdr:row>2</xdr:row>
      <xdr:rowOff>0</xdr:rowOff>
    </xdr:to>
    <xdr:sp macro="" textlink="">
      <xdr:nvSpPr>
        <xdr:cNvPr id="3" name="Text Box 2">
          <a:extLst>
            <a:ext uri="{FF2B5EF4-FFF2-40B4-BE49-F238E27FC236}">
              <a16:creationId xmlns:a16="http://schemas.microsoft.com/office/drawing/2014/main" id="{00000000-0008-0000-2500-000003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266700</xdr:colOff>
      <xdr:row>2</xdr:row>
      <xdr:rowOff>0</xdr:rowOff>
    </xdr:from>
    <xdr:to>
      <xdr:col>0</xdr:col>
      <xdr:colOff>657225</xdr:colOff>
      <xdr:row>2</xdr:row>
      <xdr:rowOff>0</xdr:rowOff>
    </xdr:to>
    <xdr:sp macro="" textlink="">
      <xdr:nvSpPr>
        <xdr:cNvPr id="4" name="Text Box 3">
          <a:extLst>
            <a:ext uri="{FF2B5EF4-FFF2-40B4-BE49-F238E27FC236}">
              <a16:creationId xmlns:a16="http://schemas.microsoft.com/office/drawing/2014/main" id="{00000000-0008-0000-2500-000004000000}"/>
            </a:ext>
          </a:extLst>
        </xdr:cNvPr>
        <xdr:cNvSpPr txBox="1">
          <a:spLocks noChangeArrowheads="1"/>
        </xdr:cNvSpPr>
      </xdr:nvSpPr>
      <xdr:spPr bwMode="auto">
        <a:xfrm>
          <a:off x="266700" y="704850"/>
          <a:ext cx="390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866775</xdr:colOff>
      <xdr:row>2</xdr:row>
      <xdr:rowOff>0</xdr:rowOff>
    </xdr:from>
    <xdr:to>
      <xdr:col>0</xdr:col>
      <xdr:colOff>704850</xdr:colOff>
      <xdr:row>2</xdr:row>
      <xdr:rowOff>0</xdr:rowOff>
    </xdr:to>
    <xdr:sp macro="" textlink="">
      <xdr:nvSpPr>
        <xdr:cNvPr id="5" name="Text Box 4">
          <a:extLst>
            <a:ext uri="{FF2B5EF4-FFF2-40B4-BE49-F238E27FC236}">
              <a16:creationId xmlns:a16="http://schemas.microsoft.com/office/drawing/2014/main" id="{00000000-0008-0000-2500-000005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819150</xdr:colOff>
      <xdr:row>2</xdr:row>
      <xdr:rowOff>0</xdr:rowOff>
    </xdr:from>
    <xdr:to>
      <xdr:col>0</xdr:col>
      <xdr:colOff>704850</xdr:colOff>
      <xdr:row>2</xdr:row>
      <xdr:rowOff>0</xdr:rowOff>
    </xdr:to>
    <xdr:sp macro="" textlink="">
      <xdr:nvSpPr>
        <xdr:cNvPr id="6" name="Text Box 5">
          <a:extLst>
            <a:ext uri="{FF2B5EF4-FFF2-40B4-BE49-F238E27FC236}">
              <a16:creationId xmlns:a16="http://schemas.microsoft.com/office/drawing/2014/main" id="{00000000-0008-0000-2500-000006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7" name="Text Box 6">
          <a:extLst>
            <a:ext uri="{FF2B5EF4-FFF2-40B4-BE49-F238E27FC236}">
              <a16:creationId xmlns:a16="http://schemas.microsoft.com/office/drawing/2014/main" id="{00000000-0008-0000-2500-000007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295275</xdr:colOff>
      <xdr:row>2</xdr:row>
      <xdr:rowOff>0</xdr:rowOff>
    </xdr:from>
    <xdr:to>
      <xdr:col>0</xdr:col>
      <xdr:colOff>695325</xdr:colOff>
      <xdr:row>2</xdr:row>
      <xdr:rowOff>0</xdr:rowOff>
    </xdr:to>
    <xdr:sp macro="" textlink="">
      <xdr:nvSpPr>
        <xdr:cNvPr id="8" name="Text Box 7">
          <a:extLst>
            <a:ext uri="{FF2B5EF4-FFF2-40B4-BE49-F238E27FC236}">
              <a16:creationId xmlns:a16="http://schemas.microsoft.com/office/drawing/2014/main" id="{00000000-0008-0000-2500-000008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295275</xdr:colOff>
      <xdr:row>2</xdr:row>
      <xdr:rowOff>0</xdr:rowOff>
    </xdr:from>
    <xdr:to>
      <xdr:col>0</xdr:col>
      <xdr:colOff>695325</xdr:colOff>
      <xdr:row>2</xdr:row>
      <xdr:rowOff>0</xdr:rowOff>
    </xdr:to>
    <xdr:sp macro="" textlink="">
      <xdr:nvSpPr>
        <xdr:cNvPr id="9" name="Text Box 8">
          <a:extLst>
            <a:ext uri="{FF2B5EF4-FFF2-40B4-BE49-F238E27FC236}">
              <a16:creationId xmlns:a16="http://schemas.microsoft.com/office/drawing/2014/main" id="{00000000-0008-0000-2500-000009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84</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819150</xdr:colOff>
      <xdr:row>2</xdr:row>
      <xdr:rowOff>0</xdr:rowOff>
    </xdr:from>
    <xdr:to>
      <xdr:col>0</xdr:col>
      <xdr:colOff>704850</xdr:colOff>
      <xdr:row>2</xdr:row>
      <xdr:rowOff>0</xdr:rowOff>
    </xdr:to>
    <xdr:sp macro="" textlink="">
      <xdr:nvSpPr>
        <xdr:cNvPr id="10" name="Text Box 9">
          <a:extLst>
            <a:ext uri="{FF2B5EF4-FFF2-40B4-BE49-F238E27FC236}">
              <a16:creationId xmlns:a16="http://schemas.microsoft.com/office/drawing/2014/main" id="{00000000-0008-0000-2500-00000A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295275</xdr:colOff>
      <xdr:row>2</xdr:row>
      <xdr:rowOff>0</xdr:rowOff>
    </xdr:from>
    <xdr:to>
      <xdr:col>0</xdr:col>
      <xdr:colOff>695325</xdr:colOff>
      <xdr:row>2</xdr:row>
      <xdr:rowOff>0</xdr:rowOff>
    </xdr:to>
    <xdr:sp macro="" textlink="">
      <xdr:nvSpPr>
        <xdr:cNvPr id="11" name="Text Box 10">
          <a:extLst>
            <a:ext uri="{FF2B5EF4-FFF2-40B4-BE49-F238E27FC236}">
              <a16:creationId xmlns:a16="http://schemas.microsoft.com/office/drawing/2014/main" id="{00000000-0008-0000-2500-00000B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85</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295275</xdr:colOff>
      <xdr:row>2</xdr:row>
      <xdr:rowOff>0</xdr:rowOff>
    </xdr:from>
    <xdr:to>
      <xdr:col>0</xdr:col>
      <xdr:colOff>695325</xdr:colOff>
      <xdr:row>2</xdr:row>
      <xdr:rowOff>0</xdr:rowOff>
    </xdr:to>
    <xdr:sp macro="" textlink="">
      <xdr:nvSpPr>
        <xdr:cNvPr id="12" name="Text Box 11">
          <a:extLst>
            <a:ext uri="{FF2B5EF4-FFF2-40B4-BE49-F238E27FC236}">
              <a16:creationId xmlns:a16="http://schemas.microsoft.com/office/drawing/2014/main" id="{00000000-0008-0000-2500-00000C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86</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13" name="Text Box 12">
          <a:extLst>
            <a:ext uri="{FF2B5EF4-FFF2-40B4-BE49-F238E27FC236}">
              <a16:creationId xmlns:a16="http://schemas.microsoft.com/office/drawing/2014/main" id="{00000000-0008-0000-2500-00000D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762000</xdr:colOff>
      <xdr:row>2</xdr:row>
      <xdr:rowOff>0</xdr:rowOff>
    </xdr:from>
    <xdr:to>
      <xdr:col>0</xdr:col>
      <xdr:colOff>704850</xdr:colOff>
      <xdr:row>2</xdr:row>
      <xdr:rowOff>0</xdr:rowOff>
    </xdr:to>
    <xdr:sp macro="" textlink="">
      <xdr:nvSpPr>
        <xdr:cNvPr id="14" name="AutoShape 13">
          <a:extLst>
            <a:ext uri="{FF2B5EF4-FFF2-40B4-BE49-F238E27FC236}">
              <a16:creationId xmlns:a16="http://schemas.microsoft.com/office/drawing/2014/main" id="{00000000-0008-0000-2500-00000E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15" name="AutoShape 14">
          <a:extLst>
            <a:ext uri="{FF2B5EF4-FFF2-40B4-BE49-F238E27FC236}">
              <a16:creationId xmlns:a16="http://schemas.microsoft.com/office/drawing/2014/main" id="{00000000-0008-0000-2500-00000F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16" name="AutoShape 15">
          <a:extLst>
            <a:ext uri="{FF2B5EF4-FFF2-40B4-BE49-F238E27FC236}">
              <a16:creationId xmlns:a16="http://schemas.microsoft.com/office/drawing/2014/main" id="{00000000-0008-0000-2500-000010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17" name="AutoShape 16">
          <a:extLst>
            <a:ext uri="{FF2B5EF4-FFF2-40B4-BE49-F238E27FC236}">
              <a16:creationId xmlns:a16="http://schemas.microsoft.com/office/drawing/2014/main" id="{00000000-0008-0000-2500-000011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18" name="AutoShape 17">
          <a:extLst>
            <a:ext uri="{FF2B5EF4-FFF2-40B4-BE49-F238E27FC236}">
              <a16:creationId xmlns:a16="http://schemas.microsoft.com/office/drawing/2014/main" id="{00000000-0008-0000-2500-000012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19" name="AutoShape 18">
          <a:extLst>
            <a:ext uri="{FF2B5EF4-FFF2-40B4-BE49-F238E27FC236}">
              <a16:creationId xmlns:a16="http://schemas.microsoft.com/office/drawing/2014/main" id="{00000000-0008-0000-2500-000013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847725</xdr:colOff>
      <xdr:row>2</xdr:row>
      <xdr:rowOff>0</xdr:rowOff>
    </xdr:from>
    <xdr:to>
      <xdr:col>0</xdr:col>
      <xdr:colOff>704850</xdr:colOff>
      <xdr:row>2</xdr:row>
      <xdr:rowOff>0</xdr:rowOff>
    </xdr:to>
    <xdr:sp macro="" textlink="">
      <xdr:nvSpPr>
        <xdr:cNvPr id="20" name="Text Box 19">
          <a:extLst>
            <a:ext uri="{FF2B5EF4-FFF2-40B4-BE49-F238E27FC236}">
              <a16:creationId xmlns:a16="http://schemas.microsoft.com/office/drawing/2014/main" id="{00000000-0008-0000-2500-000014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21" name="AutoShape 20">
          <a:extLst>
            <a:ext uri="{FF2B5EF4-FFF2-40B4-BE49-F238E27FC236}">
              <a16:creationId xmlns:a16="http://schemas.microsoft.com/office/drawing/2014/main" id="{00000000-0008-0000-2500-000015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295275</xdr:colOff>
      <xdr:row>2</xdr:row>
      <xdr:rowOff>0</xdr:rowOff>
    </xdr:from>
    <xdr:to>
      <xdr:col>0</xdr:col>
      <xdr:colOff>695325</xdr:colOff>
      <xdr:row>2</xdr:row>
      <xdr:rowOff>0</xdr:rowOff>
    </xdr:to>
    <xdr:sp macro="" textlink="">
      <xdr:nvSpPr>
        <xdr:cNvPr id="22" name="Text Box 21">
          <a:extLst>
            <a:ext uri="{FF2B5EF4-FFF2-40B4-BE49-F238E27FC236}">
              <a16:creationId xmlns:a16="http://schemas.microsoft.com/office/drawing/2014/main" id="{00000000-0008-0000-2500-000016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88</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23" name="Text Box 22">
          <a:extLst>
            <a:ext uri="{FF2B5EF4-FFF2-40B4-BE49-F238E27FC236}">
              <a16:creationId xmlns:a16="http://schemas.microsoft.com/office/drawing/2014/main" id="{00000000-0008-0000-2500-000017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24" name="Text Box 23">
          <a:extLst>
            <a:ext uri="{FF2B5EF4-FFF2-40B4-BE49-F238E27FC236}">
              <a16:creationId xmlns:a16="http://schemas.microsoft.com/office/drawing/2014/main" id="{00000000-0008-0000-2500-000018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25" name="AutoShape 24">
          <a:extLst>
            <a:ext uri="{FF2B5EF4-FFF2-40B4-BE49-F238E27FC236}">
              <a16:creationId xmlns:a16="http://schemas.microsoft.com/office/drawing/2014/main" id="{00000000-0008-0000-2500-000019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285750</xdr:colOff>
      <xdr:row>2</xdr:row>
      <xdr:rowOff>0</xdr:rowOff>
    </xdr:from>
    <xdr:to>
      <xdr:col>0</xdr:col>
      <xdr:colOff>685800</xdr:colOff>
      <xdr:row>2</xdr:row>
      <xdr:rowOff>0</xdr:rowOff>
    </xdr:to>
    <xdr:sp macro="" textlink="">
      <xdr:nvSpPr>
        <xdr:cNvPr id="26" name="Text Box 25">
          <a:extLst>
            <a:ext uri="{FF2B5EF4-FFF2-40B4-BE49-F238E27FC236}">
              <a16:creationId xmlns:a16="http://schemas.microsoft.com/office/drawing/2014/main" id="{00000000-0008-0000-2500-00001A000000}"/>
            </a:ext>
          </a:extLst>
        </xdr:cNvPr>
        <xdr:cNvSpPr txBox="1">
          <a:spLocks noChangeArrowheads="1"/>
        </xdr:cNvSpPr>
      </xdr:nvSpPr>
      <xdr:spPr bwMode="auto">
        <a:xfrm>
          <a:off x="285750"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87</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27" name="Text Box 26">
          <a:extLst>
            <a:ext uri="{FF2B5EF4-FFF2-40B4-BE49-F238E27FC236}">
              <a16:creationId xmlns:a16="http://schemas.microsoft.com/office/drawing/2014/main" id="{00000000-0008-0000-2500-00001B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28" name="AutoShape 27">
          <a:extLst>
            <a:ext uri="{FF2B5EF4-FFF2-40B4-BE49-F238E27FC236}">
              <a16:creationId xmlns:a16="http://schemas.microsoft.com/office/drawing/2014/main" id="{00000000-0008-0000-2500-00001C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200025</xdr:colOff>
      <xdr:row>2</xdr:row>
      <xdr:rowOff>0</xdr:rowOff>
    </xdr:from>
    <xdr:to>
      <xdr:col>0</xdr:col>
      <xdr:colOff>704850</xdr:colOff>
      <xdr:row>2</xdr:row>
      <xdr:rowOff>0</xdr:rowOff>
    </xdr:to>
    <xdr:sp macro="" textlink="">
      <xdr:nvSpPr>
        <xdr:cNvPr id="29" name="Text Box 28">
          <a:extLst>
            <a:ext uri="{FF2B5EF4-FFF2-40B4-BE49-F238E27FC236}">
              <a16:creationId xmlns:a16="http://schemas.microsoft.com/office/drawing/2014/main" id="{00000000-0008-0000-2500-00001D000000}"/>
            </a:ext>
          </a:extLst>
        </xdr:cNvPr>
        <xdr:cNvSpPr txBox="1">
          <a:spLocks noChangeArrowheads="1"/>
        </xdr:cNvSpPr>
      </xdr:nvSpPr>
      <xdr:spPr bwMode="auto">
        <a:xfrm>
          <a:off x="200025" y="70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30" name="Text Box 29">
          <a:extLst>
            <a:ext uri="{FF2B5EF4-FFF2-40B4-BE49-F238E27FC236}">
              <a16:creationId xmlns:a16="http://schemas.microsoft.com/office/drawing/2014/main" id="{00000000-0008-0000-2500-00001E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295275</xdr:colOff>
      <xdr:row>2</xdr:row>
      <xdr:rowOff>0</xdr:rowOff>
    </xdr:from>
    <xdr:to>
      <xdr:col>0</xdr:col>
      <xdr:colOff>695325</xdr:colOff>
      <xdr:row>2</xdr:row>
      <xdr:rowOff>0</xdr:rowOff>
    </xdr:to>
    <xdr:sp macro="" textlink="">
      <xdr:nvSpPr>
        <xdr:cNvPr id="31" name="Text Box 30">
          <a:extLst>
            <a:ext uri="{FF2B5EF4-FFF2-40B4-BE49-F238E27FC236}">
              <a16:creationId xmlns:a16="http://schemas.microsoft.com/office/drawing/2014/main" id="{00000000-0008-0000-2500-00001F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89</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32" name="Text Box 31">
          <a:extLst>
            <a:ext uri="{FF2B5EF4-FFF2-40B4-BE49-F238E27FC236}">
              <a16:creationId xmlns:a16="http://schemas.microsoft.com/office/drawing/2014/main" id="{00000000-0008-0000-2500-000020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33" name="AutoShape 32">
          <a:extLst>
            <a:ext uri="{FF2B5EF4-FFF2-40B4-BE49-F238E27FC236}">
              <a16:creationId xmlns:a16="http://schemas.microsoft.com/office/drawing/2014/main" id="{00000000-0008-0000-2500-000021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295275</xdr:colOff>
      <xdr:row>2</xdr:row>
      <xdr:rowOff>0</xdr:rowOff>
    </xdr:from>
    <xdr:to>
      <xdr:col>0</xdr:col>
      <xdr:colOff>695325</xdr:colOff>
      <xdr:row>2</xdr:row>
      <xdr:rowOff>0</xdr:rowOff>
    </xdr:to>
    <xdr:sp macro="" textlink="">
      <xdr:nvSpPr>
        <xdr:cNvPr id="34" name="Text Box 33">
          <a:extLst>
            <a:ext uri="{FF2B5EF4-FFF2-40B4-BE49-F238E27FC236}">
              <a16:creationId xmlns:a16="http://schemas.microsoft.com/office/drawing/2014/main" id="{00000000-0008-0000-2500-000022000000}"/>
            </a:ext>
          </a:extLst>
        </xdr:cNvPr>
        <xdr:cNvSpPr txBox="1">
          <a:spLocks noChangeArrowheads="1"/>
        </xdr:cNvSpPr>
      </xdr:nvSpPr>
      <xdr:spPr bwMode="auto">
        <a:xfrm>
          <a:off x="295275" y="704850"/>
          <a:ext cx="400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35" name="Text Box 34">
          <a:extLst>
            <a:ext uri="{FF2B5EF4-FFF2-40B4-BE49-F238E27FC236}">
              <a16:creationId xmlns:a16="http://schemas.microsoft.com/office/drawing/2014/main" id="{00000000-0008-0000-2500-000023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36" name="AutoShape 35">
          <a:extLst>
            <a:ext uri="{FF2B5EF4-FFF2-40B4-BE49-F238E27FC236}">
              <a16:creationId xmlns:a16="http://schemas.microsoft.com/office/drawing/2014/main" id="{00000000-0008-0000-2500-000024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228600</xdr:colOff>
      <xdr:row>2</xdr:row>
      <xdr:rowOff>0</xdr:rowOff>
    </xdr:from>
    <xdr:to>
      <xdr:col>0</xdr:col>
      <xdr:colOff>695325</xdr:colOff>
      <xdr:row>2</xdr:row>
      <xdr:rowOff>0</xdr:rowOff>
    </xdr:to>
    <xdr:sp macro="" textlink="">
      <xdr:nvSpPr>
        <xdr:cNvPr id="37" name="Text Box 36">
          <a:extLst>
            <a:ext uri="{FF2B5EF4-FFF2-40B4-BE49-F238E27FC236}">
              <a16:creationId xmlns:a16="http://schemas.microsoft.com/office/drawing/2014/main" id="{00000000-0008-0000-2500-000025000000}"/>
            </a:ext>
          </a:extLst>
        </xdr:cNvPr>
        <xdr:cNvSpPr txBox="1">
          <a:spLocks noChangeArrowheads="1"/>
        </xdr:cNvSpPr>
      </xdr:nvSpPr>
      <xdr:spPr bwMode="auto">
        <a:xfrm>
          <a:off x="228600" y="704850"/>
          <a:ext cx="4667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38" name="Text Box 37">
          <a:extLst>
            <a:ext uri="{FF2B5EF4-FFF2-40B4-BE49-F238E27FC236}">
              <a16:creationId xmlns:a16="http://schemas.microsoft.com/office/drawing/2014/main" id="{00000000-0008-0000-2500-000026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p>
        <a:p>
          <a:pPr algn="ctr" rtl="0">
            <a:defRPr sz="1000"/>
          </a:pPr>
          <a:r>
            <a:rPr lang="zh-TW" altLang="en-US" sz="1200" b="0" i="0" u="none" strike="noStrike" baseline="0">
              <a:solidFill>
                <a:srgbClr val="000000"/>
              </a:solidFill>
              <a:latin typeface="Times New Roman"/>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39" name="AutoShape 38">
          <a:extLst>
            <a:ext uri="{FF2B5EF4-FFF2-40B4-BE49-F238E27FC236}">
              <a16:creationId xmlns:a16="http://schemas.microsoft.com/office/drawing/2014/main" id="{00000000-0008-0000-2500-000027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790575</xdr:colOff>
      <xdr:row>2</xdr:row>
      <xdr:rowOff>0</xdr:rowOff>
    </xdr:from>
    <xdr:to>
      <xdr:col>0</xdr:col>
      <xdr:colOff>704850</xdr:colOff>
      <xdr:row>2</xdr:row>
      <xdr:rowOff>0</xdr:rowOff>
    </xdr:to>
    <xdr:sp macro="" textlink="">
      <xdr:nvSpPr>
        <xdr:cNvPr id="40" name="AutoShape 40">
          <a:extLst>
            <a:ext uri="{FF2B5EF4-FFF2-40B4-BE49-F238E27FC236}">
              <a16:creationId xmlns:a16="http://schemas.microsoft.com/office/drawing/2014/main" id="{00000000-0008-0000-2500-000028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200025</xdr:colOff>
      <xdr:row>2</xdr:row>
      <xdr:rowOff>0</xdr:rowOff>
    </xdr:from>
    <xdr:to>
      <xdr:col>0</xdr:col>
      <xdr:colOff>704850</xdr:colOff>
      <xdr:row>2</xdr:row>
      <xdr:rowOff>0</xdr:rowOff>
    </xdr:to>
    <xdr:sp macro="" textlink="">
      <xdr:nvSpPr>
        <xdr:cNvPr id="41" name="Text Box 41">
          <a:extLst>
            <a:ext uri="{FF2B5EF4-FFF2-40B4-BE49-F238E27FC236}">
              <a16:creationId xmlns:a16="http://schemas.microsoft.com/office/drawing/2014/main" id="{00000000-0008-0000-2500-000029000000}"/>
            </a:ext>
          </a:extLst>
        </xdr:cNvPr>
        <xdr:cNvSpPr txBox="1">
          <a:spLocks noChangeArrowheads="1"/>
        </xdr:cNvSpPr>
      </xdr:nvSpPr>
      <xdr:spPr bwMode="auto">
        <a:xfrm>
          <a:off x="200025" y="704850"/>
          <a:ext cx="5048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704850</xdr:colOff>
      <xdr:row>2</xdr:row>
      <xdr:rowOff>0</xdr:rowOff>
    </xdr:to>
    <xdr:sp macro="" textlink="">
      <xdr:nvSpPr>
        <xdr:cNvPr id="42" name="Text Box 42">
          <a:extLst>
            <a:ext uri="{FF2B5EF4-FFF2-40B4-BE49-F238E27FC236}">
              <a16:creationId xmlns:a16="http://schemas.microsoft.com/office/drawing/2014/main" id="{00000000-0008-0000-2500-00002A000000}"/>
            </a:ext>
          </a:extLst>
        </xdr:cNvPr>
        <xdr:cNvSpPr txBox="1">
          <a:spLocks noChangeArrowheads="1"/>
        </xdr:cNvSpPr>
      </xdr:nvSpPr>
      <xdr:spPr bwMode="auto">
        <a:xfrm>
          <a:off x="704850" y="70485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790575</xdr:colOff>
      <xdr:row>2</xdr:row>
      <xdr:rowOff>0</xdr:rowOff>
    </xdr:from>
    <xdr:to>
      <xdr:col>0</xdr:col>
      <xdr:colOff>704850</xdr:colOff>
      <xdr:row>2</xdr:row>
      <xdr:rowOff>0</xdr:rowOff>
    </xdr:to>
    <xdr:sp macro="" textlink="">
      <xdr:nvSpPr>
        <xdr:cNvPr id="43" name="AutoShape 43">
          <a:extLst>
            <a:ext uri="{FF2B5EF4-FFF2-40B4-BE49-F238E27FC236}">
              <a16:creationId xmlns:a16="http://schemas.microsoft.com/office/drawing/2014/main" id="{00000000-0008-0000-2500-00002B000000}"/>
            </a:ext>
          </a:extLst>
        </xdr:cNvPr>
        <xdr:cNvSpPr>
          <a:spLocks/>
        </xdr:cNvSpPr>
      </xdr:nvSpPr>
      <xdr:spPr bwMode="auto">
        <a:xfrm>
          <a:off x="704850" y="7048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1</xdr:col>
      <xdr:colOff>0</xdr:colOff>
      <xdr:row>3</xdr:row>
      <xdr:rowOff>238125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981200" y="89535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0</xdr:rowOff>
    </xdr:from>
    <xdr:to>
      <xdr:col>1</xdr:col>
      <xdr:colOff>0</xdr:colOff>
      <xdr:row>3</xdr:row>
      <xdr:rowOff>238125</xdr:rowOff>
    </xdr:to>
    <xdr:sp macro="" textlink="">
      <xdr:nvSpPr>
        <xdr:cNvPr id="3" name="Text Box 1">
          <a:extLst>
            <a:ext uri="{FF2B5EF4-FFF2-40B4-BE49-F238E27FC236}">
              <a16:creationId xmlns:a16="http://schemas.microsoft.com/office/drawing/2014/main" id="{00000000-0008-0000-0400-000003000000}"/>
            </a:ext>
          </a:extLst>
        </xdr:cNvPr>
        <xdr:cNvSpPr txBox="1">
          <a:spLocks noChangeArrowheads="1"/>
        </xdr:cNvSpPr>
      </xdr:nvSpPr>
      <xdr:spPr bwMode="auto">
        <a:xfrm>
          <a:off x="1981200" y="89535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866775</xdr:colOff>
      <xdr:row>2</xdr:row>
      <xdr:rowOff>0</xdr:rowOff>
    </xdr:from>
    <xdr:to>
      <xdr:col>0</xdr:col>
      <xdr:colOff>390525</xdr:colOff>
      <xdr:row>2</xdr:row>
      <xdr:rowOff>0</xdr:rowOff>
    </xdr:to>
    <xdr:sp macro="" textlink="">
      <xdr:nvSpPr>
        <xdr:cNvPr id="2" name="Text Box 2">
          <a:extLst>
            <a:ext uri="{FF2B5EF4-FFF2-40B4-BE49-F238E27FC236}">
              <a16:creationId xmlns:a16="http://schemas.microsoft.com/office/drawing/2014/main" id="{00000000-0008-0000-2900-000002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866775</xdr:colOff>
      <xdr:row>2</xdr:row>
      <xdr:rowOff>0</xdr:rowOff>
    </xdr:from>
    <xdr:to>
      <xdr:col>0</xdr:col>
      <xdr:colOff>390525</xdr:colOff>
      <xdr:row>2</xdr:row>
      <xdr:rowOff>0</xdr:rowOff>
    </xdr:to>
    <xdr:sp macro="" textlink="">
      <xdr:nvSpPr>
        <xdr:cNvPr id="3" name="Text Box 4">
          <a:extLst>
            <a:ext uri="{FF2B5EF4-FFF2-40B4-BE49-F238E27FC236}">
              <a16:creationId xmlns:a16="http://schemas.microsoft.com/office/drawing/2014/main" id="{00000000-0008-0000-2900-000003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819150</xdr:colOff>
      <xdr:row>2</xdr:row>
      <xdr:rowOff>0</xdr:rowOff>
    </xdr:from>
    <xdr:to>
      <xdr:col>0</xdr:col>
      <xdr:colOff>390525</xdr:colOff>
      <xdr:row>2</xdr:row>
      <xdr:rowOff>0</xdr:rowOff>
    </xdr:to>
    <xdr:sp macro="" textlink="">
      <xdr:nvSpPr>
        <xdr:cNvPr id="4" name="Text Box 5">
          <a:extLst>
            <a:ext uri="{FF2B5EF4-FFF2-40B4-BE49-F238E27FC236}">
              <a16:creationId xmlns:a16="http://schemas.microsoft.com/office/drawing/2014/main" id="{00000000-0008-0000-2900-000004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5" name="Text Box 6">
          <a:extLst>
            <a:ext uri="{FF2B5EF4-FFF2-40B4-BE49-F238E27FC236}">
              <a16:creationId xmlns:a16="http://schemas.microsoft.com/office/drawing/2014/main" id="{00000000-0008-0000-2900-000005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819150</xdr:colOff>
      <xdr:row>2</xdr:row>
      <xdr:rowOff>0</xdr:rowOff>
    </xdr:from>
    <xdr:to>
      <xdr:col>0</xdr:col>
      <xdr:colOff>390525</xdr:colOff>
      <xdr:row>2</xdr:row>
      <xdr:rowOff>0</xdr:rowOff>
    </xdr:to>
    <xdr:sp macro="" textlink="">
      <xdr:nvSpPr>
        <xdr:cNvPr id="6" name="Text Box 9">
          <a:extLst>
            <a:ext uri="{FF2B5EF4-FFF2-40B4-BE49-F238E27FC236}">
              <a16:creationId xmlns:a16="http://schemas.microsoft.com/office/drawing/2014/main" id="{00000000-0008-0000-2900-000006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7" name="Text Box 12">
          <a:extLst>
            <a:ext uri="{FF2B5EF4-FFF2-40B4-BE49-F238E27FC236}">
              <a16:creationId xmlns:a16="http://schemas.microsoft.com/office/drawing/2014/main" id="{00000000-0008-0000-2900-000007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904875</xdr:colOff>
      <xdr:row>2</xdr:row>
      <xdr:rowOff>0</xdr:rowOff>
    </xdr:from>
    <xdr:to>
      <xdr:col>1</xdr:col>
      <xdr:colOff>0</xdr:colOff>
      <xdr:row>2</xdr:row>
      <xdr:rowOff>0</xdr:rowOff>
    </xdr:to>
    <xdr:sp macro="" textlink="">
      <xdr:nvSpPr>
        <xdr:cNvPr id="8" name="Text Box 19">
          <a:extLst>
            <a:ext uri="{FF2B5EF4-FFF2-40B4-BE49-F238E27FC236}">
              <a16:creationId xmlns:a16="http://schemas.microsoft.com/office/drawing/2014/main" id="{00000000-0008-0000-2900-000008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9" name="Text Box 22">
          <a:extLst>
            <a:ext uri="{FF2B5EF4-FFF2-40B4-BE49-F238E27FC236}">
              <a16:creationId xmlns:a16="http://schemas.microsoft.com/office/drawing/2014/main" id="{00000000-0008-0000-2900-000009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10" name="Text Box 25">
          <a:extLst>
            <a:ext uri="{FF2B5EF4-FFF2-40B4-BE49-F238E27FC236}">
              <a16:creationId xmlns:a16="http://schemas.microsoft.com/office/drawing/2014/main" id="{00000000-0008-0000-2900-00000A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116725</xdr:colOff>
      <xdr:row>2</xdr:row>
      <xdr:rowOff>0</xdr:rowOff>
    </xdr:from>
    <xdr:to>
      <xdr:col>0</xdr:col>
      <xdr:colOff>387477</xdr:colOff>
      <xdr:row>2</xdr:row>
      <xdr:rowOff>0</xdr:rowOff>
    </xdr:to>
    <xdr:sp macro="" textlink="">
      <xdr:nvSpPr>
        <xdr:cNvPr id="11" name="Text Box 26">
          <a:extLst>
            <a:ext uri="{FF2B5EF4-FFF2-40B4-BE49-F238E27FC236}">
              <a16:creationId xmlns:a16="http://schemas.microsoft.com/office/drawing/2014/main" id="{00000000-0008-0000-2900-00000B000000}"/>
            </a:ext>
          </a:extLst>
        </xdr:cNvPr>
        <xdr:cNvSpPr txBox="1">
          <a:spLocks noChangeArrowheads="1"/>
        </xdr:cNvSpPr>
      </xdr:nvSpPr>
      <xdr:spPr bwMode="auto">
        <a:xfrm>
          <a:off x="116725" y="723900"/>
          <a:ext cx="270752"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12" name="Text Box 28">
          <a:extLst>
            <a:ext uri="{FF2B5EF4-FFF2-40B4-BE49-F238E27FC236}">
              <a16:creationId xmlns:a16="http://schemas.microsoft.com/office/drawing/2014/main" id="{00000000-0008-0000-2900-00000C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13" name="Text Box 31">
          <a:extLst>
            <a:ext uri="{FF2B5EF4-FFF2-40B4-BE49-F238E27FC236}">
              <a16:creationId xmlns:a16="http://schemas.microsoft.com/office/drawing/2014/main" id="{00000000-0008-0000-2900-00000D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人數</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165562</xdr:colOff>
      <xdr:row>2</xdr:row>
      <xdr:rowOff>0</xdr:rowOff>
    </xdr:from>
    <xdr:to>
      <xdr:col>0</xdr:col>
      <xdr:colOff>388429</xdr:colOff>
      <xdr:row>2</xdr:row>
      <xdr:rowOff>0</xdr:rowOff>
    </xdr:to>
    <xdr:sp macro="" textlink="">
      <xdr:nvSpPr>
        <xdr:cNvPr id="14" name="Text Box 32">
          <a:extLst>
            <a:ext uri="{FF2B5EF4-FFF2-40B4-BE49-F238E27FC236}">
              <a16:creationId xmlns:a16="http://schemas.microsoft.com/office/drawing/2014/main" id="{00000000-0008-0000-2900-00000E000000}"/>
            </a:ext>
          </a:extLst>
        </xdr:cNvPr>
        <xdr:cNvSpPr txBox="1">
          <a:spLocks noChangeArrowheads="1"/>
        </xdr:cNvSpPr>
      </xdr:nvSpPr>
      <xdr:spPr bwMode="auto">
        <a:xfrm>
          <a:off x="165562" y="723900"/>
          <a:ext cx="2228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15" name="Text Box 34">
          <a:extLst>
            <a:ext uri="{FF2B5EF4-FFF2-40B4-BE49-F238E27FC236}">
              <a16:creationId xmlns:a16="http://schemas.microsoft.com/office/drawing/2014/main" id="{00000000-0008-0000-2900-00000F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175087</xdr:colOff>
      <xdr:row>2</xdr:row>
      <xdr:rowOff>0</xdr:rowOff>
    </xdr:from>
    <xdr:to>
      <xdr:col>0</xdr:col>
      <xdr:colOff>388607</xdr:colOff>
      <xdr:row>2</xdr:row>
      <xdr:rowOff>0</xdr:rowOff>
    </xdr:to>
    <xdr:sp macro="" textlink="">
      <xdr:nvSpPr>
        <xdr:cNvPr id="16" name="Text Box 35">
          <a:extLst>
            <a:ext uri="{FF2B5EF4-FFF2-40B4-BE49-F238E27FC236}">
              <a16:creationId xmlns:a16="http://schemas.microsoft.com/office/drawing/2014/main" id="{00000000-0008-0000-2900-000010000000}"/>
            </a:ext>
          </a:extLst>
        </xdr:cNvPr>
        <xdr:cNvSpPr txBox="1">
          <a:spLocks noChangeArrowheads="1"/>
        </xdr:cNvSpPr>
      </xdr:nvSpPr>
      <xdr:spPr bwMode="auto">
        <a:xfrm>
          <a:off x="175087" y="723900"/>
          <a:ext cx="21352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0</xdr:col>
      <xdr:colOff>847725</xdr:colOff>
      <xdr:row>2</xdr:row>
      <xdr:rowOff>0</xdr:rowOff>
    </xdr:from>
    <xdr:to>
      <xdr:col>0</xdr:col>
      <xdr:colOff>390525</xdr:colOff>
      <xdr:row>2</xdr:row>
      <xdr:rowOff>0</xdr:rowOff>
    </xdr:to>
    <xdr:sp macro="" textlink="">
      <xdr:nvSpPr>
        <xdr:cNvPr id="17" name="Text Box 38">
          <a:extLst>
            <a:ext uri="{FF2B5EF4-FFF2-40B4-BE49-F238E27FC236}">
              <a16:creationId xmlns:a16="http://schemas.microsoft.com/office/drawing/2014/main" id="{00000000-0008-0000-2900-000011000000}"/>
            </a:ext>
          </a:extLst>
        </xdr:cNvPr>
        <xdr:cNvSpPr txBox="1">
          <a:spLocks noChangeArrowheads="1"/>
        </xdr:cNvSpPr>
      </xdr:nvSpPr>
      <xdr:spPr bwMode="auto">
        <a:xfrm>
          <a:off x="457200" y="7239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人</a:t>
          </a:r>
          <a:r>
            <a:rPr lang="zh-TW" altLang="en-US" sz="1200" b="0" i="0" u="none" strike="noStrike" baseline="0">
              <a:solidFill>
                <a:srgbClr val="000000"/>
              </a:solidFill>
              <a:latin typeface="Times New Roman"/>
              <a:ea typeface="新細明體"/>
              <a:cs typeface="Times New Roman"/>
            </a:rPr>
            <a:t>   %</a:t>
          </a:r>
          <a:endParaRPr lang="zh-TW" altLang="en-US" sz="1200" b="0" i="0" u="none" strike="noStrike" baseline="0">
            <a:solidFill>
              <a:srgbClr val="000000"/>
            </a:solidFill>
            <a:latin typeface="Times New Roman"/>
            <a:cs typeface="Times New Roman"/>
          </a:endParaRPr>
        </a:p>
      </xdr:txBody>
    </xdr:sp>
    <xdr:clientData/>
  </xdr:twoCellAnchor>
  <xdr:twoCellAnchor>
    <xdr:from>
      <xdr:col>0</xdr:col>
      <xdr:colOff>164350</xdr:colOff>
      <xdr:row>2</xdr:row>
      <xdr:rowOff>0</xdr:rowOff>
    </xdr:from>
    <xdr:to>
      <xdr:col>0</xdr:col>
      <xdr:colOff>388285</xdr:colOff>
      <xdr:row>2</xdr:row>
      <xdr:rowOff>0</xdr:rowOff>
    </xdr:to>
    <xdr:sp macro="" textlink="">
      <xdr:nvSpPr>
        <xdr:cNvPr id="18" name="Text Box 39">
          <a:extLst>
            <a:ext uri="{FF2B5EF4-FFF2-40B4-BE49-F238E27FC236}">
              <a16:creationId xmlns:a16="http://schemas.microsoft.com/office/drawing/2014/main" id="{00000000-0008-0000-2900-000012000000}"/>
            </a:ext>
          </a:extLst>
        </xdr:cNvPr>
        <xdr:cNvSpPr txBox="1">
          <a:spLocks noChangeArrowheads="1"/>
        </xdr:cNvSpPr>
      </xdr:nvSpPr>
      <xdr:spPr bwMode="auto">
        <a:xfrm>
          <a:off x="164350" y="723900"/>
          <a:ext cx="22393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22860" anchor="ctr" upright="1"/>
        <a:lstStyle/>
        <a:p>
          <a:pPr algn="ctr" rtl="0">
            <a:defRPr sz="1000"/>
          </a:pPr>
          <a:r>
            <a:rPr lang="zh-TW" altLang="en-US" sz="1200" b="0" i="0" u="none" strike="noStrike" baseline="0">
              <a:solidFill>
                <a:srgbClr val="000000"/>
              </a:solidFill>
              <a:latin typeface="Times New Roman"/>
              <a:cs typeface="Times New Roman"/>
            </a:rPr>
            <a:t>93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192925</xdr:colOff>
      <xdr:row>2</xdr:row>
      <xdr:rowOff>0</xdr:rowOff>
    </xdr:from>
    <xdr:to>
      <xdr:col>2</xdr:col>
      <xdr:colOff>0</xdr:colOff>
      <xdr:row>2</xdr:row>
      <xdr:rowOff>0</xdr:rowOff>
    </xdr:to>
    <xdr:sp macro="" textlink="">
      <xdr:nvSpPr>
        <xdr:cNvPr id="19" name="Text Box 56">
          <a:extLst>
            <a:ext uri="{FF2B5EF4-FFF2-40B4-BE49-F238E27FC236}">
              <a16:creationId xmlns:a16="http://schemas.microsoft.com/office/drawing/2014/main" id="{00000000-0008-0000-2900-000013000000}"/>
            </a:ext>
          </a:extLst>
        </xdr:cNvPr>
        <xdr:cNvSpPr txBox="1">
          <a:spLocks noChangeArrowheads="1"/>
        </xdr:cNvSpPr>
      </xdr:nvSpPr>
      <xdr:spPr bwMode="auto">
        <a:xfrm>
          <a:off x="650125" y="723900"/>
          <a:ext cx="188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zh-TW" altLang="en-US" sz="1200" b="0" i="0" u="none" strike="noStrike" baseline="0">
              <a:solidFill>
                <a:srgbClr val="000000"/>
              </a:solidFill>
              <a:latin typeface="Times New Roman"/>
              <a:cs typeface="Times New Roman"/>
            </a:rPr>
            <a:t>81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20" name="AutoShape 57">
          <a:extLst>
            <a:ext uri="{FF2B5EF4-FFF2-40B4-BE49-F238E27FC236}">
              <a16:creationId xmlns:a16="http://schemas.microsoft.com/office/drawing/2014/main" id="{00000000-0008-0000-2900-000014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192925</xdr:colOff>
      <xdr:row>2</xdr:row>
      <xdr:rowOff>0</xdr:rowOff>
    </xdr:from>
    <xdr:to>
      <xdr:col>2</xdr:col>
      <xdr:colOff>0</xdr:colOff>
      <xdr:row>2</xdr:row>
      <xdr:rowOff>0</xdr:rowOff>
    </xdr:to>
    <xdr:sp macro="" textlink="">
      <xdr:nvSpPr>
        <xdr:cNvPr id="21" name="Text Box 58">
          <a:extLst>
            <a:ext uri="{FF2B5EF4-FFF2-40B4-BE49-F238E27FC236}">
              <a16:creationId xmlns:a16="http://schemas.microsoft.com/office/drawing/2014/main" id="{00000000-0008-0000-2900-000015000000}"/>
            </a:ext>
          </a:extLst>
        </xdr:cNvPr>
        <xdr:cNvSpPr txBox="1">
          <a:spLocks noChangeArrowheads="1"/>
        </xdr:cNvSpPr>
      </xdr:nvSpPr>
      <xdr:spPr bwMode="auto">
        <a:xfrm>
          <a:off x="650125" y="723900"/>
          <a:ext cx="1880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zh-TW" altLang="en-US" sz="1200" b="0" i="0" u="none" strike="noStrike" baseline="0">
              <a:solidFill>
                <a:srgbClr val="000000"/>
              </a:solidFill>
              <a:latin typeface="Times New Roman"/>
              <a:cs typeface="Times New Roman"/>
            </a:rPr>
            <a:t>82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22" name="AutoShape 59">
          <a:extLst>
            <a:ext uri="{FF2B5EF4-FFF2-40B4-BE49-F238E27FC236}">
              <a16:creationId xmlns:a16="http://schemas.microsoft.com/office/drawing/2014/main" id="{00000000-0008-0000-2900-000016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115512</xdr:colOff>
      <xdr:row>2</xdr:row>
      <xdr:rowOff>0</xdr:rowOff>
    </xdr:from>
    <xdr:to>
      <xdr:col>2</xdr:col>
      <xdr:colOff>0</xdr:colOff>
      <xdr:row>2</xdr:row>
      <xdr:rowOff>0</xdr:rowOff>
    </xdr:to>
    <xdr:sp macro="" textlink="">
      <xdr:nvSpPr>
        <xdr:cNvPr id="23" name="Text Box 60">
          <a:extLst>
            <a:ext uri="{FF2B5EF4-FFF2-40B4-BE49-F238E27FC236}">
              <a16:creationId xmlns:a16="http://schemas.microsoft.com/office/drawing/2014/main" id="{00000000-0008-0000-2900-000017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83</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609600</xdr:colOff>
      <xdr:row>2</xdr:row>
      <xdr:rowOff>0</xdr:rowOff>
    </xdr:from>
    <xdr:to>
      <xdr:col>1</xdr:col>
      <xdr:colOff>381000</xdr:colOff>
      <xdr:row>2</xdr:row>
      <xdr:rowOff>0</xdr:rowOff>
    </xdr:to>
    <xdr:sp macro="" textlink="">
      <xdr:nvSpPr>
        <xdr:cNvPr id="24" name="AutoShape 61">
          <a:extLst>
            <a:ext uri="{FF2B5EF4-FFF2-40B4-BE49-F238E27FC236}">
              <a16:creationId xmlns:a16="http://schemas.microsoft.com/office/drawing/2014/main" id="{00000000-0008-0000-2900-000018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134562</xdr:colOff>
      <xdr:row>2</xdr:row>
      <xdr:rowOff>0</xdr:rowOff>
    </xdr:from>
    <xdr:to>
      <xdr:col>2</xdr:col>
      <xdr:colOff>0</xdr:colOff>
      <xdr:row>2</xdr:row>
      <xdr:rowOff>0</xdr:rowOff>
    </xdr:to>
    <xdr:sp macro="" textlink="">
      <xdr:nvSpPr>
        <xdr:cNvPr id="25" name="Text Box 62">
          <a:extLst>
            <a:ext uri="{FF2B5EF4-FFF2-40B4-BE49-F238E27FC236}">
              <a16:creationId xmlns:a16="http://schemas.microsoft.com/office/drawing/2014/main" id="{00000000-0008-0000-2900-000019000000}"/>
            </a:ext>
          </a:extLst>
        </xdr:cNvPr>
        <xdr:cNvSpPr txBox="1">
          <a:spLocks noChangeArrowheads="1"/>
        </xdr:cNvSpPr>
      </xdr:nvSpPr>
      <xdr:spPr bwMode="auto">
        <a:xfrm>
          <a:off x="591762" y="723900"/>
          <a:ext cx="24643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84</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26" name="AutoShape 63">
          <a:extLst>
            <a:ext uri="{FF2B5EF4-FFF2-40B4-BE49-F238E27FC236}">
              <a16:creationId xmlns:a16="http://schemas.microsoft.com/office/drawing/2014/main" id="{00000000-0008-0000-2900-00001A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115512</xdr:colOff>
      <xdr:row>2</xdr:row>
      <xdr:rowOff>0</xdr:rowOff>
    </xdr:from>
    <xdr:to>
      <xdr:col>2</xdr:col>
      <xdr:colOff>0</xdr:colOff>
      <xdr:row>2</xdr:row>
      <xdr:rowOff>0</xdr:rowOff>
    </xdr:to>
    <xdr:sp macro="" textlink="">
      <xdr:nvSpPr>
        <xdr:cNvPr id="27" name="Text Box 64">
          <a:extLst>
            <a:ext uri="{FF2B5EF4-FFF2-40B4-BE49-F238E27FC236}">
              <a16:creationId xmlns:a16="http://schemas.microsoft.com/office/drawing/2014/main" id="{00000000-0008-0000-2900-00001B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85</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115512</xdr:colOff>
      <xdr:row>2</xdr:row>
      <xdr:rowOff>0</xdr:rowOff>
    </xdr:from>
    <xdr:to>
      <xdr:col>2</xdr:col>
      <xdr:colOff>0</xdr:colOff>
      <xdr:row>2</xdr:row>
      <xdr:rowOff>0</xdr:rowOff>
    </xdr:to>
    <xdr:sp macro="" textlink="">
      <xdr:nvSpPr>
        <xdr:cNvPr id="28" name="Text Box 65">
          <a:extLst>
            <a:ext uri="{FF2B5EF4-FFF2-40B4-BE49-F238E27FC236}">
              <a16:creationId xmlns:a16="http://schemas.microsoft.com/office/drawing/2014/main" id="{00000000-0008-0000-2900-00001C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88</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115512</xdr:colOff>
      <xdr:row>2</xdr:row>
      <xdr:rowOff>0</xdr:rowOff>
    </xdr:from>
    <xdr:to>
      <xdr:col>2</xdr:col>
      <xdr:colOff>0</xdr:colOff>
      <xdr:row>2</xdr:row>
      <xdr:rowOff>0</xdr:rowOff>
    </xdr:to>
    <xdr:sp macro="" textlink="">
      <xdr:nvSpPr>
        <xdr:cNvPr id="29" name="Text Box 66">
          <a:extLst>
            <a:ext uri="{FF2B5EF4-FFF2-40B4-BE49-F238E27FC236}">
              <a16:creationId xmlns:a16="http://schemas.microsoft.com/office/drawing/2014/main" id="{00000000-0008-0000-2900-00001D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86</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86937</xdr:colOff>
      <xdr:row>2</xdr:row>
      <xdr:rowOff>0</xdr:rowOff>
    </xdr:from>
    <xdr:to>
      <xdr:col>2</xdr:col>
      <xdr:colOff>0</xdr:colOff>
      <xdr:row>2</xdr:row>
      <xdr:rowOff>0</xdr:rowOff>
    </xdr:to>
    <xdr:sp macro="" textlink="">
      <xdr:nvSpPr>
        <xdr:cNvPr id="30" name="Text Box 67">
          <a:extLst>
            <a:ext uri="{FF2B5EF4-FFF2-40B4-BE49-F238E27FC236}">
              <a16:creationId xmlns:a16="http://schemas.microsoft.com/office/drawing/2014/main" id="{00000000-0008-0000-2900-00001E000000}"/>
            </a:ext>
          </a:extLst>
        </xdr:cNvPr>
        <xdr:cNvSpPr txBox="1">
          <a:spLocks noChangeArrowheads="1"/>
        </xdr:cNvSpPr>
      </xdr:nvSpPr>
      <xdr:spPr bwMode="auto">
        <a:xfrm>
          <a:off x="544137" y="723900"/>
          <a:ext cx="294063"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87</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xdr:row>
      <xdr:rowOff>0</xdr:rowOff>
    </xdr:from>
    <xdr:to>
      <xdr:col>1</xdr:col>
      <xdr:colOff>381000</xdr:colOff>
      <xdr:row>2</xdr:row>
      <xdr:rowOff>0</xdr:rowOff>
    </xdr:to>
    <xdr:sp macro="" textlink="">
      <xdr:nvSpPr>
        <xdr:cNvPr id="31" name="AutoShape 68">
          <a:extLst>
            <a:ext uri="{FF2B5EF4-FFF2-40B4-BE49-F238E27FC236}">
              <a16:creationId xmlns:a16="http://schemas.microsoft.com/office/drawing/2014/main" id="{00000000-0008-0000-2900-00001F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2" name="AutoShape 69">
          <a:extLst>
            <a:ext uri="{FF2B5EF4-FFF2-40B4-BE49-F238E27FC236}">
              <a16:creationId xmlns:a16="http://schemas.microsoft.com/office/drawing/2014/main" id="{00000000-0008-0000-2900-000020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3" name="AutoShape 70">
          <a:extLst>
            <a:ext uri="{FF2B5EF4-FFF2-40B4-BE49-F238E27FC236}">
              <a16:creationId xmlns:a16="http://schemas.microsoft.com/office/drawing/2014/main" id="{00000000-0008-0000-2900-000021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4" name="AutoShape 71">
          <a:extLst>
            <a:ext uri="{FF2B5EF4-FFF2-40B4-BE49-F238E27FC236}">
              <a16:creationId xmlns:a16="http://schemas.microsoft.com/office/drawing/2014/main" id="{00000000-0008-0000-2900-000022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5" name="AutoShape 72">
          <a:extLst>
            <a:ext uri="{FF2B5EF4-FFF2-40B4-BE49-F238E27FC236}">
              <a16:creationId xmlns:a16="http://schemas.microsoft.com/office/drawing/2014/main" id="{00000000-0008-0000-2900-000023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6" name="AutoShape 73">
          <a:extLst>
            <a:ext uri="{FF2B5EF4-FFF2-40B4-BE49-F238E27FC236}">
              <a16:creationId xmlns:a16="http://schemas.microsoft.com/office/drawing/2014/main" id="{00000000-0008-0000-2900-000024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7" name="AutoShape 74">
          <a:extLst>
            <a:ext uri="{FF2B5EF4-FFF2-40B4-BE49-F238E27FC236}">
              <a16:creationId xmlns:a16="http://schemas.microsoft.com/office/drawing/2014/main" id="{00000000-0008-0000-2900-000025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8" name="AutoShape 75">
          <a:extLst>
            <a:ext uri="{FF2B5EF4-FFF2-40B4-BE49-F238E27FC236}">
              <a16:creationId xmlns:a16="http://schemas.microsoft.com/office/drawing/2014/main" id="{00000000-0008-0000-2900-000026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600075</xdr:colOff>
      <xdr:row>2</xdr:row>
      <xdr:rowOff>0</xdr:rowOff>
    </xdr:from>
    <xdr:to>
      <xdr:col>1</xdr:col>
      <xdr:colOff>381000</xdr:colOff>
      <xdr:row>2</xdr:row>
      <xdr:rowOff>0</xdr:rowOff>
    </xdr:to>
    <xdr:sp macro="" textlink="">
      <xdr:nvSpPr>
        <xdr:cNvPr id="39" name="AutoShape 76">
          <a:extLst>
            <a:ext uri="{FF2B5EF4-FFF2-40B4-BE49-F238E27FC236}">
              <a16:creationId xmlns:a16="http://schemas.microsoft.com/office/drawing/2014/main" id="{00000000-0008-0000-2900-000027000000}"/>
            </a:ext>
          </a:extLst>
        </xdr:cNvPr>
        <xdr:cNvSpPr>
          <a:spLocks/>
        </xdr:cNvSpPr>
      </xdr:nvSpPr>
      <xdr:spPr bwMode="auto">
        <a:xfrm>
          <a:off x="838200" y="723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135775</xdr:colOff>
      <xdr:row>2</xdr:row>
      <xdr:rowOff>0</xdr:rowOff>
    </xdr:from>
    <xdr:to>
      <xdr:col>2</xdr:col>
      <xdr:colOff>0</xdr:colOff>
      <xdr:row>2</xdr:row>
      <xdr:rowOff>0</xdr:rowOff>
    </xdr:to>
    <xdr:sp macro="" textlink="">
      <xdr:nvSpPr>
        <xdr:cNvPr id="40" name="Text Box 77">
          <a:extLst>
            <a:ext uri="{FF2B5EF4-FFF2-40B4-BE49-F238E27FC236}">
              <a16:creationId xmlns:a16="http://schemas.microsoft.com/office/drawing/2014/main" id="{00000000-0008-0000-2900-000028000000}"/>
            </a:ext>
          </a:extLst>
        </xdr:cNvPr>
        <xdr:cNvSpPr txBox="1">
          <a:spLocks noChangeArrowheads="1"/>
        </xdr:cNvSpPr>
      </xdr:nvSpPr>
      <xdr:spPr bwMode="auto">
        <a:xfrm>
          <a:off x="592975" y="723900"/>
          <a:ext cx="2452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89</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115512</xdr:colOff>
      <xdr:row>2</xdr:row>
      <xdr:rowOff>0</xdr:rowOff>
    </xdr:from>
    <xdr:to>
      <xdr:col>2</xdr:col>
      <xdr:colOff>0</xdr:colOff>
      <xdr:row>2</xdr:row>
      <xdr:rowOff>0</xdr:rowOff>
    </xdr:to>
    <xdr:sp macro="" textlink="">
      <xdr:nvSpPr>
        <xdr:cNvPr id="41" name="Text Box 78">
          <a:extLst>
            <a:ext uri="{FF2B5EF4-FFF2-40B4-BE49-F238E27FC236}">
              <a16:creationId xmlns:a16="http://schemas.microsoft.com/office/drawing/2014/main" id="{00000000-0008-0000-2900-000029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90</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115512</xdr:colOff>
      <xdr:row>2</xdr:row>
      <xdr:rowOff>0</xdr:rowOff>
    </xdr:from>
    <xdr:to>
      <xdr:col>2</xdr:col>
      <xdr:colOff>0</xdr:colOff>
      <xdr:row>2</xdr:row>
      <xdr:rowOff>0</xdr:rowOff>
    </xdr:to>
    <xdr:sp macro="" textlink="">
      <xdr:nvSpPr>
        <xdr:cNvPr id="42" name="Text Box 79">
          <a:extLst>
            <a:ext uri="{FF2B5EF4-FFF2-40B4-BE49-F238E27FC236}">
              <a16:creationId xmlns:a16="http://schemas.microsoft.com/office/drawing/2014/main" id="{00000000-0008-0000-2900-00002A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91</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115512</xdr:colOff>
      <xdr:row>2</xdr:row>
      <xdr:rowOff>0</xdr:rowOff>
    </xdr:from>
    <xdr:to>
      <xdr:col>2</xdr:col>
      <xdr:colOff>0</xdr:colOff>
      <xdr:row>2</xdr:row>
      <xdr:rowOff>0</xdr:rowOff>
    </xdr:to>
    <xdr:sp macro="" textlink="">
      <xdr:nvSpPr>
        <xdr:cNvPr id="43" name="Text Box 80">
          <a:extLst>
            <a:ext uri="{FF2B5EF4-FFF2-40B4-BE49-F238E27FC236}">
              <a16:creationId xmlns:a16="http://schemas.microsoft.com/office/drawing/2014/main" id="{00000000-0008-0000-2900-00002B000000}"/>
            </a:ext>
          </a:extLst>
        </xdr:cNvPr>
        <xdr:cNvSpPr txBox="1">
          <a:spLocks noChangeArrowheads="1"/>
        </xdr:cNvSpPr>
      </xdr:nvSpPr>
      <xdr:spPr bwMode="auto">
        <a:xfrm>
          <a:off x="572712" y="723900"/>
          <a:ext cx="265488"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zh-TW" altLang="en-US" sz="1200" b="0" i="0" u="none" strike="noStrike" baseline="0">
              <a:solidFill>
                <a:srgbClr val="000000"/>
              </a:solidFill>
              <a:latin typeface="Times New Roman"/>
              <a:cs typeface="Times New Roman"/>
            </a:rPr>
            <a:t>92</a:t>
          </a:r>
          <a:r>
            <a:rPr lang="zh-TW" altLang="en-US" sz="1200" b="0" i="0" u="none" strike="noStrike" baseline="0">
              <a:solidFill>
                <a:srgbClr val="000000"/>
              </a:solidFill>
              <a:latin typeface="新細明體"/>
              <a:ea typeface="新細明體"/>
              <a:cs typeface="Times New Roman"/>
            </a:rPr>
            <a:t>年</a:t>
          </a:r>
          <a:endParaRPr lang="zh-TW" altLang="en-US"/>
        </a:p>
      </xdr:txBody>
    </xdr:sp>
    <xdr:clientData/>
  </xdr:twoCellAnchor>
  <xdr:twoCellAnchor>
    <xdr:from>
      <xdr:col>1</xdr:col>
      <xdr:colOff>600075</xdr:colOff>
      <xdr:row>22</xdr:row>
      <xdr:rowOff>0</xdr:rowOff>
    </xdr:from>
    <xdr:to>
      <xdr:col>1</xdr:col>
      <xdr:colOff>381000</xdr:colOff>
      <xdr:row>22</xdr:row>
      <xdr:rowOff>0</xdr:rowOff>
    </xdr:to>
    <xdr:sp macro="" textlink="">
      <xdr:nvSpPr>
        <xdr:cNvPr id="44" name="AutoShape 86">
          <a:extLst>
            <a:ext uri="{FF2B5EF4-FFF2-40B4-BE49-F238E27FC236}">
              <a16:creationId xmlns:a16="http://schemas.microsoft.com/office/drawing/2014/main" id="{00000000-0008-0000-2900-00002C000000}"/>
            </a:ext>
          </a:extLst>
        </xdr:cNvPr>
        <xdr:cNvSpPr>
          <a:spLocks/>
        </xdr:cNvSpPr>
      </xdr:nvSpPr>
      <xdr:spPr bwMode="auto">
        <a:xfrm>
          <a:off x="838200" y="529590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9</xdr:row>
      <xdr:rowOff>57150</xdr:rowOff>
    </xdr:from>
    <xdr:to>
      <xdr:col>5</xdr:col>
      <xdr:colOff>0</xdr:colOff>
      <xdr:row>13</xdr:row>
      <xdr:rowOff>238125</xdr:rowOff>
    </xdr:to>
    <xdr:sp macro="" textlink="">
      <xdr:nvSpPr>
        <xdr:cNvPr id="2" name="文字 4">
          <a:extLst>
            <a:ext uri="{FF2B5EF4-FFF2-40B4-BE49-F238E27FC236}">
              <a16:creationId xmlns:a16="http://schemas.microsoft.com/office/drawing/2014/main" id="{00000000-0008-0000-2A00-000002000000}"/>
            </a:ext>
          </a:extLst>
        </xdr:cNvPr>
        <xdr:cNvSpPr txBox="1">
          <a:spLocks noChangeArrowheads="1"/>
        </xdr:cNvSpPr>
      </xdr:nvSpPr>
      <xdr:spPr bwMode="auto">
        <a:xfrm>
          <a:off x="5238750" y="2190750"/>
          <a:ext cx="0" cy="1171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肅清煙毒</a:t>
          </a:r>
          <a:endParaRPr lang="zh-TW" altLang="en-US"/>
        </a:p>
      </xdr:txBody>
    </xdr:sp>
    <xdr:clientData/>
  </xdr:twoCellAnchor>
  <xdr:twoCellAnchor>
    <xdr:from>
      <xdr:col>5</xdr:col>
      <xdr:colOff>0</xdr:colOff>
      <xdr:row>9</xdr:row>
      <xdr:rowOff>47625</xdr:rowOff>
    </xdr:from>
    <xdr:to>
      <xdr:col>5</xdr:col>
      <xdr:colOff>0</xdr:colOff>
      <xdr:row>13</xdr:row>
      <xdr:rowOff>228600</xdr:rowOff>
    </xdr:to>
    <xdr:sp macro="" textlink="">
      <xdr:nvSpPr>
        <xdr:cNvPr id="3" name="文字 5">
          <a:extLst>
            <a:ext uri="{FF2B5EF4-FFF2-40B4-BE49-F238E27FC236}">
              <a16:creationId xmlns:a16="http://schemas.microsoft.com/office/drawing/2014/main" id="{00000000-0008-0000-2A00-000003000000}"/>
            </a:ext>
          </a:extLst>
        </xdr:cNvPr>
        <xdr:cNvSpPr txBox="1">
          <a:spLocks noChangeArrowheads="1"/>
        </xdr:cNvSpPr>
      </xdr:nvSpPr>
      <xdr:spPr bwMode="auto">
        <a:xfrm>
          <a:off x="5238750" y="2181225"/>
          <a:ext cx="0" cy="1171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4</xdr:col>
      <xdr:colOff>0</xdr:colOff>
      <xdr:row>9</xdr:row>
      <xdr:rowOff>57150</xdr:rowOff>
    </xdr:from>
    <xdr:to>
      <xdr:col>4</xdr:col>
      <xdr:colOff>0</xdr:colOff>
      <xdr:row>13</xdr:row>
      <xdr:rowOff>238125</xdr:rowOff>
    </xdr:to>
    <xdr:sp macro="" textlink="">
      <xdr:nvSpPr>
        <xdr:cNvPr id="4" name="文字 4">
          <a:extLst>
            <a:ext uri="{FF2B5EF4-FFF2-40B4-BE49-F238E27FC236}">
              <a16:creationId xmlns:a16="http://schemas.microsoft.com/office/drawing/2014/main" id="{00000000-0008-0000-2A00-000004000000}"/>
            </a:ext>
          </a:extLst>
        </xdr:cNvPr>
        <xdr:cNvSpPr txBox="1">
          <a:spLocks noChangeArrowheads="1"/>
        </xdr:cNvSpPr>
      </xdr:nvSpPr>
      <xdr:spPr bwMode="auto">
        <a:xfrm>
          <a:off x="4352925" y="2190750"/>
          <a:ext cx="0" cy="1171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肅清煙毒</a:t>
          </a:r>
          <a:endParaRPr lang="zh-TW" altLang="en-US"/>
        </a:p>
      </xdr:txBody>
    </xdr:sp>
    <xdr:clientData/>
  </xdr:twoCellAnchor>
  <xdr:twoCellAnchor>
    <xdr:from>
      <xdr:col>4</xdr:col>
      <xdr:colOff>0</xdr:colOff>
      <xdr:row>9</xdr:row>
      <xdr:rowOff>47625</xdr:rowOff>
    </xdr:from>
    <xdr:to>
      <xdr:col>4</xdr:col>
      <xdr:colOff>0</xdr:colOff>
      <xdr:row>13</xdr:row>
      <xdr:rowOff>228600</xdr:rowOff>
    </xdr:to>
    <xdr:sp macro="" textlink="">
      <xdr:nvSpPr>
        <xdr:cNvPr id="5" name="文字 5">
          <a:extLst>
            <a:ext uri="{FF2B5EF4-FFF2-40B4-BE49-F238E27FC236}">
              <a16:creationId xmlns:a16="http://schemas.microsoft.com/office/drawing/2014/main" id="{00000000-0008-0000-2A00-000005000000}"/>
            </a:ext>
          </a:extLst>
        </xdr:cNvPr>
        <xdr:cNvSpPr txBox="1">
          <a:spLocks noChangeArrowheads="1"/>
        </xdr:cNvSpPr>
      </xdr:nvSpPr>
      <xdr:spPr bwMode="auto">
        <a:xfrm>
          <a:off x="4352925" y="2181225"/>
          <a:ext cx="0" cy="11715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AutoShape 1">
          <a:extLst>
            <a:ext uri="{FF2B5EF4-FFF2-40B4-BE49-F238E27FC236}">
              <a16:creationId xmlns:a16="http://schemas.microsoft.com/office/drawing/2014/main" id="{00000000-0008-0000-2D00-000002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3" name="AutoShape 2">
          <a:extLst>
            <a:ext uri="{FF2B5EF4-FFF2-40B4-BE49-F238E27FC236}">
              <a16:creationId xmlns:a16="http://schemas.microsoft.com/office/drawing/2014/main" id="{00000000-0008-0000-2D00-000003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4" name="AutoShape 3">
          <a:extLst>
            <a:ext uri="{FF2B5EF4-FFF2-40B4-BE49-F238E27FC236}">
              <a16:creationId xmlns:a16="http://schemas.microsoft.com/office/drawing/2014/main" id="{00000000-0008-0000-2D00-000004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5" name="AutoShape 4">
          <a:extLst>
            <a:ext uri="{FF2B5EF4-FFF2-40B4-BE49-F238E27FC236}">
              <a16:creationId xmlns:a16="http://schemas.microsoft.com/office/drawing/2014/main" id="{00000000-0008-0000-2D00-000005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6" name="AutoShape 5">
          <a:extLst>
            <a:ext uri="{FF2B5EF4-FFF2-40B4-BE49-F238E27FC236}">
              <a16:creationId xmlns:a16="http://schemas.microsoft.com/office/drawing/2014/main" id="{00000000-0008-0000-2D00-000006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0</xdr:colOff>
      <xdr:row>2</xdr:row>
      <xdr:rowOff>0</xdr:rowOff>
    </xdr:from>
    <xdr:to>
      <xdr:col>1</xdr:col>
      <xdr:colOff>0</xdr:colOff>
      <xdr:row>2</xdr:row>
      <xdr:rowOff>0</xdr:rowOff>
    </xdr:to>
    <xdr:sp macro="" textlink="">
      <xdr:nvSpPr>
        <xdr:cNvPr id="7" name="AutoShape 6">
          <a:extLst>
            <a:ext uri="{FF2B5EF4-FFF2-40B4-BE49-F238E27FC236}">
              <a16:creationId xmlns:a16="http://schemas.microsoft.com/office/drawing/2014/main" id="{00000000-0008-0000-2D00-000007000000}"/>
            </a:ext>
          </a:extLst>
        </xdr:cNvPr>
        <xdr:cNvSpPr>
          <a:spLocks/>
        </xdr:cNvSpPr>
      </xdr:nvSpPr>
      <xdr:spPr bwMode="auto">
        <a:xfrm>
          <a:off x="447675" y="1504950"/>
          <a:ext cx="0" cy="0"/>
        </a:xfrm>
        <a:prstGeom prst="lef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66675</xdr:rowOff>
    </xdr:from>
    <xdr:to>
      <xdr:col>1</xdr:col>
      <xdr:colOff>0</xdr:colOff>
      <xdr:row>2</xdr:row>
      <xdr:rowOff>0</xdr:rowOff>
    </xdr:to>
    <xdr:sp macro="" textlink="">
      <xdr:nvSpPr>
        <xdr:cNvPr id="2" name="Text Box 2">
          <a:extLst>
            <a:ext uri="{FF2B5EF4-FFF2-40B4-BE49-F238E27FC236}">
              <a16:creationId xmlns:a16="http://schemas.microsoft.com/office/drawing/2014/main" id="{00000000-0008-0000-3300-000002000000}"/>
            </a:ext>
          </a:extLst>
        </xdr:cNvPr>
        <xdr:cNvSpPr txBox="1">
          <a:spLocks noChangeArrowheads="1"/>
        </xdr:cNvSpPr>
      </xdr:nvSpPr>
      <xdr:spPr bwMode="auto">
        <a:xfrm>
          <a:off x="1162050" y="552450"/>
          <a:ext cx="0" cy="6762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100" b="0" i="0" u="none" strike="noStrike" baseline="0">
              <a:solidFill>
                <a:srgbClr val="000000"/>
              </a:solidFill>
              <a:latin typeface="新細明體"/>
              <a:ea typeface="新細明體"/>
            </a:rPr>
            <a:t>年度</a:t>
          </a:r>
        </a:p>
      </xdr:txBody>
    </xdr:sp>
    <xdr:clientData/>
  </xdr:twoCellAnchor>
  <xdr:twoCellAnchor>
    <xdr:from>
      <xdr:col>1</xdr:col>
      <xdr:colOff>0</xdr:colOff>
      <xdr:row>2</xdr:row>
      <xdr:rowOff>190500</xdr:rowOff>
    </xdr:from>
    <xdr:to>
      <xdr:col>1</xdr:col>
      <xdr:colOff>0</xdr:colOff>
      <xdr:row>3</xdr:row>
      <xdr:rowOff>57150</xdr:rowOff>
    </xdr:to>
    <xdr:sp macro="" textlink="">
      <xdr:nvSpPr>
        <xdr:cNvPr id="3" name="Text Box 3">
          <a:extLst>
            <a:ext uri="{FF2B5EF4-FFF2-40B4-BE49-F238E27FC236}">
              <a16:creationId xmlns:a16="http://schemas.microsoft.com/office/drawing/2014/main" id="{00000000-0008-0000-3300-000003000000}"/>
            </a:ext>
          </a:extLst>
        </xdr:cNvPr>
        <xdr:cNvSpPr txBox="1">
          <a:spLocks noChangeArrowheads="1"/>
        </xdr:cNvSpPr>
      </xdr:nvSpPr>
      <xdr:spPr bwMode="auto">
        <a:xfrm>
          <a:off x="1162050" y="1419225"/>
          <a:ext cx="0" cy="609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zh-TW" altLang="en-US" sz="1100" b="0" i="0" u="none" strike="noStrike" baseline="0">
              <a:solidFill>
                <a:srgbClr val="000000"/>
              </a:solidFill>
              <a:latin typeface="新細明體"/>
              <a:ea typeface="新細明體"/>
            </a:rPr>
            <a:t>類別</a:t>
          </a:r>
        </a:p>
      </xdr:txBody>
    </xdr:sp>
    <xdr:clientData/>
  </xdr:twoCellAnchor>
  <xdr:twoCellAnchor>
    <xdr:from>
      <xdr:col>1</xdr:col>
      <xdr:colOff>0</xdr:colOff>
      <xdr:row>7</xdr:row>
      <xdr:rowOff>0</xdr:rowOff>
    </xdr:from>
    <xdr:to>
      <xdr:col>1</xdr:col>
      <xdr:colOff>0</xdr:colOff>
      <xdr:row>7</xdr:row>
      <xdr:rowOff>0</xdr:rowOff>
    </xdr:to>
    <xdr:sp macro="" textlink="">
      <xdr:nvSpPr>
        <xdr:cNvPr id="4" name="Text Box 4">
          <a:extLst>
            <a:ext uri="{FF2B5EF4-FFF2-40B4-BE49-F238E27FC236}">
              <a16:creationId xmlns:a16="http://schemas.microsoft.com/office/drawing/2014/main" id="{00000000-0008-0000-3300-000004000000}"/>
            </a:ext>
          </a:extLst>
        </xdr:cNvPr>
        <xdr:cNvSpPr txBox="1">
          <a:spLocks noChangeArrowheads="1"/>
        </xdr:cNvSpPr>
      </xdr:nvSpPr>
      <xdr:spPr bwMode="auto">
        <a:xfrm>
          <a:off x="1162050" y="49625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zh-TW" altLang="en-US" sz="1100" b="0" i="0" u="none" strike="noStrike" baseline="0">
              <a:solidFill>
                <a:srgbClr val="000000"/>
              </a:solidFill>
              <a:latin typeface="新細明體"/>
              <a:ea typeface="新細明體"/>
            </a:rPr>
            <a:t>年度</a:t>
          </a:r>
        </a:p>
      </xdr:txBody>
    </xdr:sp>
    <xdr:clientData/>
  </xdr:twoCellAnchor>
  <xdr:twoCellAnchor>
    <xdr:from>
      <xdr:col>1</xdr:col>
      <xdr:colOff>0</xdr:colOff>
      <xdr:row>7</xdr:row>
      <xdr:rowOff>0</xdr:rowOff>
    </xdr:from>
    <xdr:to>
      <xdr:col>1</xdr:col>
      <xdr:colOff>0</xdr:colOff>
      <xdr:row>7</xdr:row>
      <xdr:rowOff>0</xdr:rowOff>
    </xdr:to>
    <xdr:sp macro="" textlink="">
      <xdr:nvSpPr>
        <xdr:cNvPr id="5" name="Text Box 5">
          <a:extLst>
            <a:ext uri="{FF2B5EF4-FFF2-40B4-BE49-F238E27FC236}">
              <a16:creationId xmlns:a16="http://schemas.microsoft.com/office/drawing/2014/main" id="{00000000-0008-0000-3300-000005000000}"/>
            </a:ext>
          </a:extLst>
        </xdr:cNvPr>
        <xdr:cNvSpPr txBox="1">
          <a:spLocks noChangeArrowheads="1"/>
        </xdr:cNvSpPr>
      </xdr:nvSpPr>
      <xdr:spPr bwMode="auto">
        <a:xfrm>
          <a:off x="1162050" y="49625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zh-TW" altLang="en-US" sz="1100" b="0" i="0" u="none" strike="noStrike" baseline="0">
              <a:solidFill>
                <a:srgbClr val="000000"/>
              </a:solidFill>
              <a:latin typeface="新細明體"/>
              <a:ea typeface="新細明體"/>
            </a:rPr>
            <a:t>類別</a:t>
          </a:r>
        </a:p>
      </xdr:txBody>
    </xdr:sp>
    <xdr:clientData/>
  </xdr:twoCellAnchor>
  <xdr:twoCellAnchor>
    <xdr:from>
      <xdr:col>0</xdr:col>
      <xdr:colOff>552450</xdr:colOff>
      <xdr:row>7</xdr:row>
      <xdr:rowOff>0</xdr:rowOff>
    </xdr:from>
    <xdr:to>
      <xdr:col>0</xdr:col>
      <xdr:colOff>923925</xdr:colOff>
      <xdr:row>7</xdr:row>
      <xdr:rowOff>0</xdr:rowOff>
    </xdr:to>
    <xdr:sp macro="" textlink="">
      <xdr:nvSpPr>
        <xdr:cNvPr id="6" name="Text Box 6">
          <a:extLst>
            <a:ext uri="{FF2B5EF4-FFF2-40B4-BE49-F238E27FC236}">
              <a16:creationId xmlns:a16="http://schemas.microsoft.com/office/drawing/2014/main" id="{00000000-0008-0000-3300-000006000000}"/>
            </a:ext>
          </a:extLst>
        </xdr:cNvPr>
        <xdr:cNvSpPr txBox="1">
          <a:spLocks noChangeArrowheads="1"/>
        </xdr:cNvSpPr>
      </xdr:nvSpPr>
      <xdr:spPr bwMode="auto">
        <a:xfrm>
          <a:off x="552450" y="4962525"/>
          <a:ext cx="3714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年度</a:t>
          </a:r>
        </a:p>
      </xdr:txBody>
    </xdr:sp>
    <xdr:clientData/>
  </xdr:twoCellAnchor>
  <xdr:twoCellAnchor>
    <xdr:from>
      <xdr:col>0</xdr:col>
      <xdr:colOff>47625</xdr:colOff>
      <xdr:row>7</xdr:row>
      <xdr:rowOff>0</xdr:rowOff>
    </xdr:from>
    <xdr:to>
      <xdr:col>0</xdr:col>
      <xdr:colOff>495300</xdr:colOff>
      <xdr:row>7</xdr:row>
      <xdr:rowOff>0</xdr:rowOff>
    </xdr:to>
    <xdr:sp macro="" textlink="">
      <xdr:nvSpPr>
        <xdr:cNvPr id="7" name="Text Box 7">
          <a:extLst>
            <a:ext uri="{FF2B5EF4-FFF2-40B4-BE49-F238E27FC236}">
              <a16:creationId xmlns:a16="http://schemas.microsoft.com/office/drawing/2014/main" id="{00000000-0008-0000-3300-000007000000}"/>
            </a:ext>
          </a:extLst>
        </xdr:cNvPr>
        <xdr:cNvSpPr txBox="1">
          <a:spLocks noChangeArrowheads="1"/>
        </xdr:cNvSpPr>
      </xdr:nvSpPr>
      <xdr:spPr bwMode="auto">
        <a:xfrm>
          <a:off x="47625" y="4962525"/>
          <a:ext cx="4476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zh-TW" altLang="en-US" sz="1200" b="0" i="0" u="none" strike="noStrike" baseline="0">
              <a:solidFill>
                <a:srgbClr val="000000"/>
              </a:solidFill>
              <a:latin typeface="新細明體"/>
              <a:ea typeface="新細明體"/>
            </a:rPr>
            <a:t>類別</a:t>
          </a:r>
        </a:p>
      </xdr:txBody>
    </xdr:sp>
    <xdr:clientData/>
  </xdr:twoCellAnchor>
  <xdr:twoCellAnchor>
    <xdr:from>
      <xdr:col>1</xdr:col>
      <xdr:colOff>0</xdr:colOff>
      <xdr:row>3</xdr:row>
      <xdr:rowOff>0</xdr:rowOff>
    </xdr:from>
    <xdr:to>
      <xdr:col>1</xdr:col>
      <xdr:colOff>0</xdr:colOff>
      <xdr:row>3</xdr:row>
      <xdr:rowOff>0</xdr:rowOff>
    </xdr:to>
    <xdr:sp macro="" textlink="">
      <xdr:nvSpPr>
        <xdr:cNvPr id="8" name="Line 8">
          <a:extLst>
            <a:ext uri="{FF2B5EF4-FFF2-40B4-BE49-F238E27FC236}">
              <a16:creationId xmlns:a16="http://schemas.microsoft.com/office/drawing/2014/main" id="{00000000-0008-0000-3300-000008000000}"/>
            </a:ext>
          </a:extLst>
        </xdr:cNvPr>
        <xdr:cNvSpPr>
          <a:spLocks noChangeShapeType="1"/>
        </xdr:cNvSpPr>
      </xdr:nvSpPr>
      <xdr:spPr bwMode="auto">
        <a:xfrm>
          <a:off x="1162050" y="1971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371475</xdr:colOff>
      <xdr:row>16</xdr:row>
      <xdr:rowOff>0</xdr:rowOff>
    </xdr:from>
    <xdr:to>
      <xdr:col>1</xdr:col>
      <xdr:colOff>457200</xdr:colOff>
      <xdr:row>16</xdr:row>
      <xdr:rowOff>0</xdr:rowOff>
    </xdr:to>
    <xdr:sp macro="" textlink="">
      <xdr:nvSpPr>
        <xdr:cNvPr id="2" name="AutoShape 2">
          <a:extLst>
            <a:ext uri="{FF2B5EF4-FFF2-40B4-BE49-F238E27FC236}">
              <a16:creationId xmlns:a16="http://schemas.microsoft.com/office/drawing/2014/main" id="{00000000-0008-0000-3A00-000002000000}"/>
            </a:ext>
          </a:extLst>
        </xdr:cNvPr>
        <xdr:cNvSpPr>
          <a:spLocks/>
        </xdr:cNvSpPr>
      </xdr:nvSpPr>
      <xdr:spPr bwMode="auto">
        <a:xfrm>
          <a:off x="371475" y="5372100"/>
          <a:ext cx="85725"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371475</xdr:colOff>
      <xdr:row>17</xdr:row>
      <xdr:rowOff>0</xdr:rowOff>
    </xdr:from>
    <xdr:to>
      <xdr:col>0</xdr:col>
      <xdr:colOff>457200</xdr:colOff>
      <xdr:row>17</xdr:row>
      <xdr:rowOff>0</xdr:rowOff>
    </xdr:to>
    <xdr:sp macro="" textlink="">
      <xdr:nvSpPr>
        <xdr:cNvPr id="2" name="AutoShape 1">
          <a:extLst>
            <a:ext uri="{FF2B5EF4-FFF2-40B4-BE49-F238E27FC236}">
              <a16:creationId xmlns:a16="http://schemas.microsoft.com/office/drawing/2014/main" id="{00000000-0008-0000-3C00-000002000000}"/>
            </a:ext>
          </a:extLst>
        </xdr:cNvPr>
        <xdr:cNvSpPr>
          <a:spLocks/>
        </xdr:cNvSpPr>
      </xdr:nvSpPr>
      <xdr:spPr bwMode="auto">
        <a:xfrm>
          <a:off x="371475" y="5543550"/>
          <a:ext cx="85725"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371475</xdr:colOff>
      <xdr:row>17</xdr:row>
      <xdr:rowOff>0</xdr:rowOff>
    </xdr:from>
    <xdr:to>
      <xdr:col>0</xdr:col>
      <xdr:colOff>457200</xdr:colOff>
      <xdr:row>17</xdr:row>
      <xdr:rowOff>0</xdr:rowOff>
    </xdr:to>
    <xdr:sp macro="" textlink="">
      <xdr:nvSpPr>
        <xdr:cNvPr id="3" name="AutoShape 2">
          <a:extLst>
            <a:ext uri="{FF2B5EF4-FFF2-40B4-BE49-F238E27FC236}">
              <a16:creationId xmlns:a16="http://schemas.microsoft.com/office/drawing/2014/main" id="{00000000-0008-0000-3C00-000003000000}"/>
            </a:ext>
          </a:extLst>
        </xdr:cNvPr>
        <xdr:cNvSpPr>
          <a:spLocks/>
        </xdr:cNvSpPr>
      </xdr:nvSpPr>
      <xdr:spPr bwMode="auto">
        <a:xfrm>
          <a:off x="371475" y="5543550"/>
          <a:ext cx="85725"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xdr:row>
      <xdr:rowOff>0</xdr:rowOff>
    </xdr:from>
    <xdr:to>
      <xdr:col>1</xdr:col>
      <xdr:colOff>0</xdr:colOff>
      <xdr:row>2</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 name="Text Box 3">
          <a:extLst>
            <a:ext uri="{FF2B5EF4-FFF2-40B4-BE49-F238E27FC236}">
              <a16:creationId xmlns:a16="http://schemas.microsoft.com/office/drawing/2014/main" id="{00000000-0008-0000-0800-000004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7" name="Text Box 6">
          <a:extLst>
            <a:ext uri="{FF2B5EF4-FFF2-40B4-BE49-F238E27FC236}">
              <a16:creationId xmlns:a16="http://schemas.microsoft.com/office/drawing/2014/main" id="{00000000-0008-0000-0800-000007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8" name="Text Box 7">
          <a:extLst>
            <a:ext uri="{FF2B5EF4-FFF2-40B4-BE49-F238E27FC236}">
              <a16:creationId xmlns:a16="http://schemas.microsoft.com/office/drawing/2014/main" id="{00000000-0008-0000-0800-000008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9" name="Text Box 9">
          <a:extLst>
            <a:ext uri="{FF2B5EF4-FFF2-40B4-BE49-F238E27FC236}">
              <a16:creationId xmlns:a16="http://schemas.microsoft.com/office/drawing/2014/main" id="{00000000-0008-0000-0800-000009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0" name="Text Box 10">
          <a:extLst>
            <a:ext uri="{FF2B5EF4-FFF2-40B4-BE49-F238E27FC236}">
              <a16:creationId xmlns:a16="http://schemas.microsoft.com/office/drawing/2014/main" id="{00000000-0008-0000-0800-00000A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1" name="Text Box 1">
          <a:extLst>
            <a:ext uri="{FF2B5EF4-FFF2-40B4-BE49-F238E27FC236}">
              <a16:creationId xmlns:a16="http://schemas.microsoft.com/office/drawing/2014/main" id="{00000000-0008-0000-0800-00000B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2" name="Text Box 2">
          <a:extLst>
            <a:ext uri="{FF2B5EF4-FFF2-40B4-BE49-F238E27FC236}">
              <a16:creationId xmlns:a16="http://schemas.microsoft.com/office/drawing/2014/main" id="{00000000-0008-0000-0800-00000C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3" name="Text Box 3">
          <a:extLst>
            <a:ext uri="{FF2B5EF4-FFF2-40B4-BE49-F238E27FC236}">
              <a16:creationId xmlns:a16="http://schemas.microsoft.com/office/drawing/2014/main" id="{00000000-0008-0000-0800-00000D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4" name="Text Box 4">
          <a:extLst>
            <a:ext uri="{FF2B5EF4-FFF2-40B4-BE49-F238E27FC236}">
              <a16:creationId xmlns:a16="http://schemas.microsoft.com/office/drawing/2014/main" id="{00000000-0008-0000-0800-00000E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5" name="Text Box 5">
          <a:extLst>
            <a:ext uri="{FF2B5EF4-FFF2-40B4-BE49-F238E27FC236}">
              <a16:creationId xmlns:a16="http://schemas.microsoft.com/office/drawing/2014/main" id="{00000000-0008-0000-0800-00000F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6" name="Text Box 6">
          <a:extLst>
            <a:ext uri="{FF2B5EF4-FFF2-40B4-BE49-F238E27FC236}">
              <a16:creationId xmlns:a16="http://schemas.microsoft.com/office/drawing/2014/main" id="{00000000-0008-0000-0800-000010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7" name="Text Box 7">
          <a:extLst>
            <a:ext uri="{FF2B5EF4-FFF2-40B4-BE49-F238E27FC236}">
              <a16:creationId xmlns:a16="http://schemas.microsoft.com/office/drawing/2014/main" id="{00000000-0008-0000-0800-000011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8" name="Text Box 9">
          <a:extLst>
            <a:ext uri="{FF2B5EF4-FFF2-40B4-BE49-F238E27FC236}">
              <a16:creationId xmlns:a16="http://schemas.microsoft.com/office/drawing/2014/main" id="{00000000-0008-0000-0800-000012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19" name="Text Box 10">
          <a:extLst>
            <a:ext uri="{FF2B5EF4-FFF2-40B4-BE49-F238E27FC236}">
              <a16:creationId xmlns:a16="http://schemas.microsoft.com/office/drawing/2014/main" id="{00000000-0008-0000-0800-000013000000}"/>
            </a:ext>
          </a:extLst>
        </xdr:cNvPr>
        <xdr:cNvSpPr txBox="1">
          <a:spLocks noChangeArrowheads="1"/>
        </xdr:cNvSpPr>
      </xdr:nvSpPr>
      <xdr:spPr bwMode="auto">
        <a:xfrm>
          <a:off x="20097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0" name="Text Box 1">
          <a:extLst>
            <a:ext uri="{FF2B5EF4-FFF2-40B4-BE49-F238E27FC236}">
              <a16:creationId xmlns:a16="http://schemas.microsoft.com/office/drawing/2014/main" id="{00000000-0008-0000-0800-000014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1" name="Text Box 2">
          <a:extLst>
            <a:ext uri="{FF2B5EF4-FFF2-40B4-BE49-F238E27FC236}">
              <a16:creationId xmlns:a16="http://schemas.microsoft.com/office/drawing/2014/main" id="{00000000-0008-0000-0800-000015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2" name="Text Box 3">
          <a:extLst>
            <a:ext uri="{FF2B5EF4-FFF2-40B4-BE49-F238E27FC236}">
              <a16:creationId xmlns:a16="http://schemas.microsoft.com/office/drawing/2014/main" id="{00000000-0008-0000-0800-000016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3" name="Text Box 4">
          <a:extLst>
            <a:ext uri="{FF2B5EF4-FFF2-40B4-BE49-F238E27FC236}">
              <a16:creationId xmlns:a16="http://schemas.microsoft.com/office/drawing/2014/main" id="{00000000-0008-0000-0800-000017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4" name="Text Box 5">
          <a:extLst>
            <a:ext uri="{FF2B5EF4-FFF2-40B4-BE49-F238E27FC236}">
              <a16:creationId xmlns:a16="http://schemas.microsoft.com/office/drawing/2014/main" id="{00000000-0008-0000-0800-000018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5" name="Text Box 6">
          <a:extLst>
            <a:ext uri="{FF2B5EF4-FFF2-40B4-BE49-F238E27FC236}">
              <a16:creationId xmlns:a16="http://schemas.microsoft.com/office/drawing/2014/main" id="{00000000-0008-0000-0800-000019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6" name="Text Box 7">
          <a:extLst>
            <a:ext uri="{FF2B5EF4-FFF2-40B4-BE49-F238E27FC236}">
              <a16:creationId xmlns:a16="http://schemas.microsoft.com/office/drawing/2014/main" id="{00000000-0008-0000-0800-00001A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7" name="Text Box 9">
          <a:extLst>
            <a:ext uri="{FF2B5EF4-FFF2-40B4-BE49-F238E27FC236}">
              <a16:creationId xmlns:a16="http://schemas.microsoft.com/office/drawing/2014/main" id="{00000000-0008-0000-0800-00001B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8" name="Text Box 10">
          <a:extLst>
            <a:ext uri="{FF2B5EF4-FFF2-40B4-BE49-F238E27FC236}">
              <a16:creationId xmlns:a16="http://schemas.microsoft.com/office/drawing/2014/main" id="{00000000-0008-0000-0800-00001C000000}"/>
            </a:ext>
          </a:extLst>
        </xdr:cNvPr>
        <xdr:cNvSpPr txBox="1">
          <a:spLocks noChangeArrowheads="1"/>
        </xdr:cNvSpPr>
      </xdr:nvSpPr>
      <xdr:spPr bwMode="auto">
        <a:xfrm>
          <a:off x="7543800"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104775</xdr:rowOff>
    </xdr:from>
    <xdr:to>
      <xdr:col>1</xdr:col>
      <xdr:colOff>0</xdr:colOff>
      <xdr:row>4</xdr:row>
      <xdr:rowOff>0</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2790825" y="752475"/>
          <a:ext cx="0"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3" name="Text Box 2">
          <a:extLst>
            <a:ext uri="{FF2B5EF4-FFF2-40B4-BE49-F238E27FC236}">
              <a16:creationId xmlns:a16="http://schemas.microsoft.com/office/drawing/2014/main" id="{00000000-0008-0000-0900-000003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4" name="Text Box 3">
          <a:extLst>
            <a:ext uri="{FF2B5EF4-FFF2-40B4-BE49-F238E27FC236}">
              <a16:creationId xmlns:a16="http://schemas.microsoft.com/office/drawing/2014/main" id="{00000000-0008-0000-0900-000004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5" name="Text Box 4">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6" name="Text Box 5">
          <a:extLst>
            <a:ext uri="{FF2B5EF4-FFF2-40B4-BE49-F238E27FC236}">
              <a16:creationId xmlns:a16="http://schemas.microsoft.com/office/drawing/2014/main" id="{00000000-0008-0000-0900-000006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7" name="Text Box 6">
          <a:extLst>
            <a:ext uri="{FF2B5EF4-FFF2-40B4-BE49-F238E27FC236}">
              <a16:creationId xmlns:a16="http://schemas.microsoft.com/office/drawing/2014/main" id="{00000000-0008-0000-0900-000007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8" name="Text Box 7">
          <a:extLst>
            <a:ext uri="{FF2B5EF4-FFF2-40B4-BE49-F238E27FC236}">
              <a16:creationId xmlns:a16="http://schemas.microsoft.com/office/drawing/2014/main" id="{00000000-0008-0000-0900-000008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9" name="Text Box 8">
          <a:extLst>
            <a:ext uri="{FF2B5EF4-FFF2-40B4-BE49-F238E27FC236}">
              <a16:creationId xmlns:a16="http://schemas.microsoft.com/office/drawing/2014/main" id="{00000000-0008-0000-0900-000009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0" name="Text Box 9">
          <a:extLst>
            <a:ext uri="{FF2B5EF4-FFF2-40B4-BE49-F238E27FC236}">
              <a16:creationId xmlns:a16="http://schemas.microsoft.com/office/drawing/2014/main" id="{00000000-0008-0000-0900-00000A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1" name="Text Box 10">
          <a:extLst>
            <a:ext uri="{FF2B5EF4-FFF2-40B4-BE49-F238E27FC236}">
              <a16:creationId xmlns:a16="http://schemas.microsoft.com/office/drawing/2014/main" id="{00000000-0008-0000-0900-00000B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2" name="Text Box 11">
          <a:extLst>
            <a:ext uri="{FF2B5EF4-FFF2-40B4-BE49-F238E27FC236}">
              <a16:creationId xmlns:a16="http://schemas.microsoft.com/office/drawing/2014/main" id="{00000000-0008-0000-0900-00000C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104775</xdr:rowOff>
    </xdr:from>
    <xdr:to>
      <xdr:col>1</xdr:col>
      <xdr:colOff>0</xdr:colOff>
      <xdr:row>4</xdr:row>
      <xdr:rowOff>110950</xdr:rowOff>
    </xdr:to>
    <xdr:sp macro="" textlink="">
      <xdr:nvSpPr>
        <xdr:cNvPr id="13" name="Text Box 1">
          <a:extLst>
            <a:ext uri="{FF2B5EF4-FFF2-40B4-BE49-F238E27FC236}">
              <a16:creationId xmlns:a16="http://schemas.microsoft.com/office/drawing/2014/main" id="{00000000-0008-0000-0900-00000D000000}"/>
            </a:ext>
          </a:extLst>
        </xdr:cNvPr>
        <xdr:cNvSpPr txBox="1">
          <a:spLocks noChangeArrowheads="1"/>
        </xdr:cNvSpPr>
      </xdr:nvSpPr>
      <xdr:spPr bwMode="auto">
        <a:xfrm>
          <a:off x="2790825" y="752475"/>
          <a:ext cx="0" cy="482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4" name="Text Box 2">
          <a:extLst>
            <a:ext uri="{FF2B5EF4-FFF2-40B4-BE49-F238E27FC236}">
              <a16:creationId xmlns:a16="http://schemas.microsoft.com/office/drawing/2014/main" id="{00000000-0008-0000-0900-00000E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5" name="Text Box 3">
          <a:extLst>
            <a:ext uri="{FF2B5EF4-FFF2-40B4-BE49-F238E27FC236}">
              <a16:creationId xmlns:a16="http://schemas.microsoft.com/office/drawing/2014/main" id="{00000000-0008-0000-0900-00000F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6" name="Text Box 4">
          <a:extLst>
            <a:ext uri="{FF2B5EF4-FFF2-40B4-BE49-F238E27FC236}">
              <a16:creationId xmlns:a16="http://schemas.microsoft.com/office/drawing/2014/main" id="{00000000-0008-0000-0900-000010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7" name="Text Box 5">
          <a:extLst>
            <a:ext uri="{FF2B5EF4-FFF2-40B4-BE49-F238E27FC236}">
              <a16:creationId xmlns:a16="http://schemas.microsoft.com/office/drawing/2014/main" id="{00000000-0008-0000-0900-000011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8" name="Text Box 6">
          <a:extLst>
            <a:ext uri="{FF2B5EF4-FFF2-40B4-BE49-F238E27FC236}">
              <a16:creationId xmlns:a16="http://schemas.microsoft.com/office/drawing/2014/main" id="{00000000-0008-0000-0900-000012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19" name="Text Box 7">
          <a:extLst>
            <a:ext uri="{FF2B5EF4-FFF2-40B4-BE49-F238E27FC236}">
              <a16:creationId xmlns:a16="http://schemas.microsoft.com/office/drawing/2014/main" id="{00000000-0008-0000-0900-000013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20" name="Text Box 8">
          <a:extLst>
            <a:ext uri="{FF2B5EF4-FFF2-40B4-BE49-F238E27FC236}">
              <a16:creationId xmlns:a16="http://schemas.microsoft.com/office/drawing/2014/main" id="{00000000-0008-0000-0900-000014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21" name="Text Box 9">
          <a:extLst>
            <a:ext uri="{FF2B5EF4-FFF2-40B4-BE49-F238E27FC236}">
              <a16:creationId xmlns:a16="http://schemas.microsoft.com/office/drawing/2014/main" id="{00000000-0008-0000-0900-000015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22" name="Text Box 10">
          <a:extLst>
            <a:ext uri="{FF2B5EF4-FFF2-40B4-BE49-F238E27FC236}">
              <a16:creationId xmlns:a16="http://schemas.microsoft.com/office/drawing/2014/main" id="{00000000-0008-0000-0900-000016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10737</xdr:rowOff>
    </xdr:from>
    <xdr:to>
      <xdr:col>1</xdr:col>
      <xdr:colOff>0</xdr:colOff>
      <xdr:row>2</xdr:row>
      <xdr:rowOff>257366</xdr:rowOff>
    </xdr:to>
    <xdr:sp macro="" textlink="">
      <xdr:nvSpPr>
        <xdr:cNvPr id="23" name="Text Box 11">
          <a:extLst>
            <a:ext uri="{FF2B5EF4-FFF2-40B4-BE49-F238E27FC236}">
              <a16:creationId xmlns:a16="http://schemas.microsoft.com/office/drawing/2014/main" id="{00000000-0008-0000-0900-000017000000}"/>
            </a:ext>
          </a:extLst>
        </xdr:cNvPr>
        <xdr:cNvSpPr txBox="1">
          <a:spLocks noChangeArrowheads="1"/>
        </xdr:cNvSpPr>
      </xdr:nvSpPr>
      <xdr:spPr bwMode="auto">
        <a:xfrm>
          <a:off x="2790825" y="658437"/>
          <a:ext cx="0" cy="2466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4" name="Text Box 1">
          <a:extLst>
            <a:ext uri="{FF2B5EF4-FFF2-40B4-BE49-F238E27FC236}">
              <a16:creationId xmlns:a16="http://schemas.microsoft.com/office/drawing/2014/main" id="{00000000-0008-0000-0900-000018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5" name="Text Box 2">
          <a:extLst>
            <a:ext uri="{FF2B5EF4-FFF2-40B4-BE49-F238E27FC236}">
              <a16:creationId xmlns:a16="http://schemas.microsoft.com/office/drawing/2014/main" id="{00000000-0008-0000-0900-000019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6" name="Text Box 3">
          <a:extLst>
            <a:ext uri="{FF2B5EF4-FFF2-40B4-BE49-F238E27FC236}">
              <a16:creationId xmlns:a16="http://schemas.microsoft.com/office/drawing/2014/main" id="{00000000-0008-0000-0900-00001A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7" name="Text Box 4">
          <a:extLst>
            <a:ext uri="{FF2B5EF4-FFF2-40B4-BE49-F238E27FC236}">
              <a16:creationId xmlns:a16="http://schemas.microsoft.com/office/drawing/2014/main" id="{00000000-0008-0000-0900-00001B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8" name="Text Box 5">
          <a:extLst>
            <a:ext uri="{FF2B5EF4-FFF2-40B4-BE49-F238E27FC236}">
              <a16:creationId xmlns:a16="http://schemas.microsoft.com/office/drawing/2014/main" id="{00000000-0008-0000-0900-00001C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29" name="Text Box 6">
          <a:extLst>
            <a:ext uri="{FF2B5EF4-FFF2-40B4-BE49-F238E27FC236}">
              <a16:creationId xmlns:a16="http://schemas.microsoft.com/office/drawing/2014/main" id="{00000000-0008-0000-0900-00001D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30" name="Text Box 7">
          <a:extLst>
            <a:ext uri="{FF2B5EF4-FFF2-40B4-BE49-F238E27FC236}">
              <a16:creationId xmlns:a16="http://schemas.microsoft.com/office/drawing/2014/main" id="{00000000-0008-0000-0900-00001E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31" name="Text Box 9">
          <a:extLst>
            <a:ext uri="{FF2B5EF4-FFF2-40B4-BE49-F238E27FC236}">
              <a16:creationId xmlns:a16="http://schemas.microsoft.com/office/drawing/2014/main" id="{00000000-0008-0000-0900-00001F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32" name="Text Box 10">
          <a:extLst>
            <a:ext uri="{FF2B5EF4-FFF2-40B4-BE49-F238E27FC236}">
              <a16:creationId xmlns:a16="http://schemas.microsoft.com/office/drawing/2014/main" id="{00000000-0008-0000-0900-000020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3" name="Text Box 1">
          <a:extLst>
            <a:ext uri="{FF2B5EF4-FFF2-40B4-BE49-F238E27FC236}">
              <a16:creationId xmlns:a16="http://schemas.microsoft.com/office/drawing/2014/main" id="{00000000-0008-0000-0900-000021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4" name="Text Box 2">
          <a:extLst>
            <a:ext uri="{FF2B5EF4-FFF2-40B4-BE49-F238E27FC236}">
              <a16:creationId xmlns:a16="http://schemas.microsoft.com/office/drawing/2014/main" id="{00000000-0008-0000-0900-000022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5" name="Text Box 3">
          <a:extLst>
            <a:ext uri="{FF2B5EF4-FFF2-40B4-BE49-F238E27FC236}">
              <a16:creationId xmlns:a16="http://schemas.microsoft.com/office/drawing/2014/main" id="{00000000-0008-0000-0900-000023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6" name="Text Box 4">
          <a:extLst>
            <a:ext uri="{FF2B5EF4-FFF2-40B4-BE49-F238E27FC236}">
              <a16:creationId xmlns:a16="http://schemas.microsoft.com/office/drawing/2014/main" id="{00000000-0008-0000-0900-000024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7" name="Text Box 5">
          <a:extLst>
            <a:ext uri="{FF2B5EF4-FFF2-40B4-BE49-F238E27FC236}">
              <a16:creationId xmlns:a16="http://schemas.microsoft.com/office/drawing/2014/main" id="{00000000-0008-0000-0900-000025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8" name="Text Box 6">
          <a:extLst>
            <a:ext uri="{FF2B5EF4-FFF2-40B4-BE49-F238E27FC236}">
              <a16:creationId xmlns:a16="http://schemas.microsoft.com/office/drawing/2014/main" id="{00000000-0008-0000-0900-000026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39" name="Text Box 7">
          <a:extLst>
            <a:ext uri="{FF2B5EF4-FFF2-40B4-BE49-F238E27FC236}">
              <a16:creationId xmlns:a16="http://schemas.microsoft.com/office/drawing/2014/main" id="{00000000-0008-0000-0900-000027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0" name="Text Box 9">
          <a:extLst>
            <a:ext uri="{FF2B5EF4-FFF2-40B4-BE49-F238E27FC236}">
              <a16:creationId xmlns:a16="http://schemas.microsoft.com/office/drawing/2014/main" id="{00000000-0008-0000-0900-000028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1" name="Text Box 10">
          <a:extLst>
            <a:ext uri="{FF2B5EF4-FFF2-40B4-BE49-F238E27FC236}">
              <a16:creationId xmlns:a16="http://schemas.microsoft.com/office/drawing/2014/main" id="{00000000-0008-0000-0900-000029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2" name="Text Box 1">
          <a:extLst>
            <a:ext uri="{FF2B5EF4-FFF2-40B4-BE49-F238E27FC236}">
              <a16:creationId xmlns:a16="http://schemas.microsoft.com/office/drawing/2014/main" id="{00000000-0008-0000-0900-00002A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3" name="Text Box 2">
          <a:extLst>
            <a:ext uri="{FF2B5EF4-FFF2-40B4-BE49-F238E27FC236}">
              <a16:creationId xmlns:a16="http://schemas.microsoft.com/office/drawing/2014/main" id="{00000000-0008-0000-0900-00002B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4" name="Text Box 3">
          <a:extLst>
            <a:ext uri="{FF2B5EF4-FFF2-40B4-BE49-F238E27FC236}">
              <a16:creationId xmlns:a16="http://schemas.microsoft.com/office/drawing/2014/main" id="{00000000-0008-0000-0900-00002C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5" name="Text Box 4">
          <a:extLst>
            <a:ext uri="{FF2B5EF4-FFF2-40B4-BE49-F238E27FC236}">
              <a16:creationId xmlns:a16="http://schemas.microsoft.com/office/drawing/2014/main" id="{00000000-0008-0000-0900-00002D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6" name="Text Box 5">
          <a:extLst>
            <a:ext uri="{FF2B5EF4-FFF2-40B4-BE49-F238E27FC236}">
              <a16:creationId xmlns:a16="http://schemas.microsoft.com/office/drawing/2014/main" id="{00000000-0008-0000-0900-00002E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7" name="Text Box 6">
          <a:extLst>
            <a:ext uri="{FF2B5EF4-FFF2-40B4-BE49-F238E27FC236}">
              <a16:creationId xmlns:a16="http://schemas.microsoft.com/office/drawing/2014/main" id="{00000000-0008-0000-0900-00002F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8" name="Text Box 7">
          <a:extLst>
            <a:ext uri="{FF2B5EF4-FFF2-40B4-BE49-F238E27FC236}">
              <a16:creationId xmlns:a16="http://schemas.microsoft.com/office/drawing/2014/main" id="{00000000-0008-0000-0900-000030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49" name="Text Box 9">
          <a:extLst>
            <a:ext uri="{FF2B5EF4-FFF2-40B4-BE49-F238E27FC236}">
              <a16:creationId xmlns:a16="http://schemas.microsoft.com/office/drawing/2014/main" id="{00000000-0008-0000-0900-000031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2</xdr:row>
      <xdr:rowOff>0</xdr:rowOff>
    </xdr:from>
    <xdr:to>
      <xdr:col>1</xdr:col>
      <xdr:colOff>0</xdr:colOff>
      <xdr:row>2</xdr:row>
      <xdr:rowOff>0</xdr:rowOff>
    </xdr:to>
    <xdr:sp macro="" textlink="">
      <xdr:nvSpPr>
        <xdr:cNvPr id="50" name="Text Box 10">
          <a:extLst>
            <a:ext uri="{FF2B5EF4-FFF2-40B4-BE49-F238E27FC236}">
              <a16:creationId xmlns:a16="http://schemas.microsoft.com/office/drawing/2014/main" id="{00000000-0008-0000-0900-000032000000}"/>
            </a:ext>
          </a:extLst>
        </xdr:cNvPr>
        <xdr:cNvSpPr txBox="1">
          <a:spLocks noChangeArrowheads="1"/>
        </xdr:cNvSpPr>
      </xdr:nvSpPr>
      <xdr:spPr bwMode="auto">
        <a:xfrm>
          <a:off x="279082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1" name="Text Box 1">
          <a:extLst>
            <a:ext uri="{FF2B5EF4-FFF2-40B4-BE49-F238E27FC236}">
              <a16:creationId xmlns:a16="http://schemas.microsoft.com/office/drawing/2014/main" id="{00000000-0008-0000-0900-000033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lnSpc>
              <a:spcPts val="1200"/>
            </a:lnSpc>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2" name="Text Box 2">
          <a:extLst>
            <a:ext uri="{FF2B5EF4-FFF2-40B4-BE49-F238E27FC236}">
              <a16:creationId xmlns:a16="http://schemas.microsoft.com/office/drawing/2014/main" id="{00000000-0008-0000-0900-000034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3" name="Text Box 3">
          <a:extLst>
            <a:ext uri="{FF2B5EF4-FFF2-40B4-BE49-F238E27FC236}">
              <a16:creationId xmlns:a16="http://schemas.microsoft.com/office/drawing/2014/main" id="{00000000-0008-0000-0900-000035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4" name="Text Box 4">
          <a:extLst>
            <a:ext uri="{FF2B5EF4-FFF2-40B4-BE49-F238E27FC236}">
              <a16:creationId xmlns:a16="http://schemas.microsoft.com/office/drawing/2014/main" id="{00000000-0008-0000-0900-000036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5" name="Text Box 5">
          <a:extLst>
            <a:ext uri="{FF2B5EF4-FFF2-40B4-BE49-F238E27FC236}">
              <a16:creationId xmlns:a16="http://schemas.microsoft.com/office/drawing/2014/main" id="{00000000-0008-0000-0900-000037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6" name="Text Box 6">
          <a:extLst>
            <a:ext uri="{FF2B5EF4-FFF2-40B4-BE49-F238E27FC236}">
              <a16:creationId xmlns:a16="http://schemas.microsoft.com/office/drawing/2014/main" id="{00000000-0008-0000-0900-000038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7" name="Text Box 7">
          <a:extLst>
            <a:ext uri="{FF2B5EF4-FFF2-40B4-BE49-F238E27FC236}">
              <a16:creationId xmlns:a16="http://schemas.microsoft.com/office/drawing/2014/main" id="{00000000-0008-0000-0900-000039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8" name="Text Box 9">
          <a:extLst>
            <a:ext uri="{FF2B5EF4-FFF2-40B4-BE49-F238E27FC236}">
              <a16:creationId xmlns:a16="http://schemas.microsoft.com/office/drawing/2014/main" id="{00000000-0008-0000-0900-00003A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2</xdr:row>
      <xdr:rowOff>0</xdr:rowOff>
    </xdr:from>
    <xdr:to>
      <xdr:col>8</xdr:col>
      <xdr:colOff>0</xdr:colOff>
      <xdr:row>2</xdr:row>
      <xdr:rowOff>0</xdr:rowOff>
    </xdr:to>
    <xdr:sp macro="" textlink="">
      <xdr:nvSpPr>
        <xdr:cNvPr id="59" name="Text Box 10">
          <a:extLst>
            <a:ext uri="{FF2B5EF4-FFF2-40B4-BE49-F238E27FC236}">
              <a16:creationId xmlns:a16="http://schemas.microsoft.com/office/drawing/2014/main" id="{00000000-0008-0000-0900-00003B000000}"/>
            </a:ext>
          </a:extLst>
        </xdr:cNvPr>
        <xdr:cNvSpPr txBox="1">
          <a:spLocks noChangeArrowheads="1"/>
        </xdr:cNvSpPr>
      </xdr:nvSpPr>
      <xdr:spPr bwMode="auto">
        <a:xfrm>
          <a:off x="7686675" y="6477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10737</xdr:rowOff>
    </xdr:from>
    <xdr:to>
      <xdr:col>1</xdr:col>
      <xdr:colOff>0</xdr:colOff>
      <xdr:row>3</xdr:row>
      <xdr:rowOff>181184</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4" name="Text Box 3">
          <a:extLst>
            <a:ext uri="{FF2B5EF4-FFF2-40B4-BE49-F238E27FC236}">
              <a16:creationId xmlns:a16="http://schemas.microsoft.com/office/drawing/2014/main" id="{00000000-0008-0000-0B00-000004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5" name="Text Box 4">
          <a:extLst>
            <a:ext uri="{FF2B5EF4-FFF2-40B4-BE49-F238E27FC236}">
              <a16:creationId xmlns:a16="http://schemas.microsoft.com/office/drawing/2014/main" id="{00000000-0008-0000-0B00-000005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7" name="Text Box 6">
          <a:extLst>
            <a:ext uri="{FF2B5EF4-FFF2-40B4-BE49-F238E27FC236}">
              <a16:creationId xmlns:a16="http://schemas.microsoft.com/office/drawing/2014/main" id="{00000000-0008-0000-0B00-000007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8" name="Text Box 7">
          <a:extLst>
            <a:ext uri="{FF2B5EF4-FFF2-40B4-BE49-F238E27FC236}">
              <a16:creationId xmlns:a16="http://schemas.microsoft.com/office/drawing/2014/main" id="{00000000-0008-0000-0B00-000008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 name="Text Box 8">
          <a:extLst>
            <a:ext uri="{FF2B5EF4-FFF2-40B4-BE49-F238E27FC236}">
              <a16:creationId xmlns:a16="http://schemas.microsoft.com/office/drawing/2014/main" id="{00000000-0008-0000-0B00-000009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0" name="Text Box 10">
          <a:extLst>
            <a:ext uri="{FF2B5EF4-FFF2-40B4-BE49-F238E27FC236}">
              <a16:creationId xmlns:a16="http://schemas.microsoft.com/office/drawing/2014/main" id="{00000000-0008-0000-0B00-00000A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 name="Text Box 11">
          <a:extLst>
            <a:ext uri="{FF2B5EF4-FFF2-40B4-BE49-F238E27FC236}">
              <a16:creationId xmlns:a16="http://schemas.microsoft.com/office/drawing/2014/main" id="{00000000-0008-0000-0B00-00000B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10737</xdr:rowOff>
    </xdr:from>
    <xdr:to>
      <xdr:col>2</xdr:col>
      <xdr:colOff>0</xdr:colOff>
      <xdr:row>3</xdr:row>
      <xdr:rowOff>181184</xdr:rowOff>
    </xdr:to>
    <xdr:sp macro="" textlink="">
      <xdr:nvSpPr>
        <xdr:cNvPr id="12" name="Text Box 12">
          <a:extLst>
            <a:ext uri="{FF2B5EF4-FFF2-40B4-BE49-F238E27FC236}">
              <a16:creationId xmlns:a16="http://schemas.microsoft.com/office/drawing/2014/main" id="{00000000-0008-0000-0B00-00000C000000}"/>
            </a:ext>
          </a:extLst>
        </xdr:cNvPr>
        <xdr:cNvSpPr txBox="1">
          <a:spLocks noChangeArrowheads="1"/>
        </xdr:cNvSpPr>
      </xdr:nvSpPr>
      <xdr:spPr bwMode="auto">
        <a:xfrm>
          <a:off x="26765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3" name="Text Box 13">
          <a:extLst>
            <a:ext uri="{FF2B5EF4-FFF2-40B4-BE49-F238E27FC236}">
              <a16:creationId xmlns:a16="http://schemas.microsoft.com/office/drawing/2014/main" id="{00000000-0008-0000-0B00-00000D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4" name="Text Box 14">
          <a:extLst>
            <a:ext uri="{FF2B5EF4-FFF2-40B4-BE49-F238E27FC236}">
              <a16:creationId xmlns:a16="http://schemas.microsoft.com/office/drawing/2014/main" id="{00000000-0008-0000-0B00-00000E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5" name="Text Box 15">
          <a:extLst>
            <a:ext uri="{FF2B5EF4-FFF2-40B4-BE49-F238E27FC236}">
              <a16:creationId xmlns:a16="http://schemas.microsoft.com/office/drawing/2014/main" id="{00000000-0008-0000-0B00-00000F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6" name="Text Box 16">
          <a:extLst>
            <a:ext uri="{FF2B5EF4-FFF2-40B4-BE49-F238E27FC236}">
              <a16:creationId xmlns:a16="http://schemas.microsoft.com/office/drawing/2014/main" id="{00000000-0008-0000-0B00-000010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7" name="Text Box 17">
          <a:extLst>
            <a:ext uri="{FF2B5EF4-FFF2-40B4-BE49-F238E27FC236}">
              <a16:creationId xmlns:a16="http://schemas.microsoft.com/office/drawing/2014/main" id="{00000000-0008-0000-0B00-000011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8" name="Text Box 18">
          <a:extLst>
            <a:ext uri="{FF2B5EF4-FFF2-40B4-BE49-F238E27FC236}">
              <a16:creationId xmlns:a16="http://schemas.microsoft.com/office/drawing/2014/main" id="{00000000-0008-0000-0B00-000012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9" name="Text Box 19">
          <a:extLst>
            <a:ext uri="{FF2B5EF4-FFF2-40B4-BE49-F238E27FC236}">
              <a16:creationId xmlns:a16="http://schemas.microsoft.com/office/drawing/2014/main" id="{00000000-0008-0000-0B00-000013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0" name="Text Box 1">
          <a:extLst>
            <a:ext uri="{FF2B5EF4-FFF2-40B4-BE49-F238E27FC236}">
              <a16:creationId xmlns:a16="http://schemas.microsoft.com/office/drawing/2014/main" id="{00000000-0008-0000-0B00-000014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1" name="Text Box 2">
          <a:extLst>
            <a:ext uri="{FF2B5EF4-FFF2-40B4-BE49-F238E27FC236}">
              <a16:creationId xmlns:a16="http://schemas.microsoft.com/office/drawing/2014/main" id="{00000000-0008-0000-0B00-000015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2" name="Text Box 3">
          <a:extLst>
            <a:ext uri="{FF2B5EF4-FFF2-40B4-BE49-F238E27FC236}">
              <a16:creationId xmlns:a16="http://schemas.microsoft.com/office/drawing/2014/main" id="{00000000-0008-0000-0B00-000016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3" name="Text Box 4">
          <a:extLst>
            <a:ext uri="{FF2B5EF4-FFF2-40B4-BE49-F238E27FC236}">
              <a16:creationId xmlns:a16="http://schemas.microsoft.com/office/drawing/2014/main" id="{00000000-0008-0000-0B00-000017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4" name="Text Box 5">
          <a:extLst>
            <a:ext uri="{FF2B5EF4-FFF2-40B4-BE49-F238E27FC236}">
              <a16:creationId xmlns:a16="http://schemas.microsoft.com/office/drawing/2014/main" id="{00000000-0008-0000-0B00-000018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25" name="Text Box 6">
          <a:extLst>
            <a:ext uri="{FF2B5EF4-FFF2-40B4-BE49-F238E27FC236}">
              <a16:creationId xmlns:a16="http://schemas.microsoft.com/office/drawing/2014/main" id="{00000000-0008-0000-0B00-000019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6" name="Text Box 7">
          <a:extLst>
            <a:ext uri="{FF2B5EF4-FFF2-40B4-BE49-F238E27FC236}">
              <a16:creationId xmlns:a16="http://schemas.microsoft.com/office/drawing/2014/main" id="{00000000-0008-0000-0B00-00001A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7" name="Text Box 8">
          <a:extLst>
            <a:ext uri="{FF2B5EF4-FFF2-40B4-BE49-F238E27FC236}">
              <a16:creationId xmlns:a16="http://schemas.microsoft.com/office/drawing/2014/main" id="{00000000-0008-0000-0B00-00001B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8" name="Text Box 10">
          <a:extLst>
            <a:ext uri="{FF2B5EF4-FFF2-40B4-BE49-F238E27FC236}">
              <a16:creationId xmlns:a16="http://schemas.microsoft.com/office/drawing/2014/main" id="{00000000-0008-0000-0B00-00001C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29" name="Text Box 11">
          <a:extLst>
            <a:ext uri="{FF2B5EF4-FFF2-40B4-BE49-F238E27FC236}">
              <a16:creationId xmlns:a16="http://schemas.microsoft.com/office/drawing/2014/main" id="{00000000-0008-0000-0B00-00001D000000}"/>
            </a:ext>
          </a:extLst>
        </xdr:cNvPr>
        <xdr:cNvSpPr txBox="1">
          <a:spLocks noChangeArrowheads="1"/>
        </xdr:cNvSpPr>
      </xdr:nvSpPr>
      <xdr:spPr bwMode="auto">
        <a:xfrm>
          <a:off x="19431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10737</xdr:rowOff>
    </xdr:from>
    <xdr:to>
      <xdr:col>2</xdr:col>
      <xdr:colOff>0</xdr:colOff>
      <xdr:row>3</xdr:row>
      <xdr:rowOff>181184</xdr:rowOff>
    </xdr:to>
    <xdr:sp macro="" textlink="">
      <xdr:nvSpPr>
        <xdr:cNvPr id="30" name="Text Box 12">
          <a:extLst>
            <a:ext uri="{FF2B5EF4-FFF2-40B4-BE49-F238E27FC236}">
              <a16:creationId xmlns:a16="http://schemas.microsoft.com/office/drawing/2014/main" id="{00000000-0008-0000-0B00-00001E000000}"/>
            </a:ext>
          </a:extLst>
        </xdr:cNvPr>
        <xdr:cNvSpPr txBox="1">
          <a:spLocks noChangeArrowheads="1"/>
        </xdr:cNvSpPr>
      </xdr:nvSpPr>
      <xdr:spPr bwMode="auto">
        <a:xfrm>
          <a:off x="26765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31" name="Text Box 13">
          <a:extLst>
            <a:ext uri="{FF2B5EF4-FFF2-40B4-BE49-F238E27FC236}">
              <a16:creationId xmlns:a16="http://schemas.microsoft.com/office/drawing/2014/main" id="{00000000-0008-0000-0B00-00001F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32" name="Text Box 14">
          <a:extLst>
            <a:ext uri="{FF2B5EF4-FFF2-40B4-BE49-F238E27FC236}">
              <a16:creationId xmlns:a16="http://schemas.microsoft.com/office/drawing/2014/main" id="{00000000-0008-0000-0B00-000020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33" name="Text Box 15">
          <a:extLst>
            <a:ext uri="{FF2B5EF4-FFF2-40B4-BE49-F238E27FC236}">
              <a16:creationId xmlns:a16="http://schemas.microsoft.com/office/drawing/2014/main" id="{00000000-0008-0000-0B00-000021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34" name="Text Box 16">
          <a:extLst>
            <a:ext uri="{FF2B5EF4-FFF2-40B4-BE49-F238E27FC236}">
              <a16:creationId xmlns:a16="http://schemas.microsoft.com/office/drawing/2014/main" id="{00000000-0008-0000-0B00-000022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35" name="Text Box 17">
          <a:extLst>
            <a:ext uri="{FF2B5EF4-FFF2-40B4-BE49-F238E27FC236}">
              <a16:creationId xmlns:a16="http://schemas.microsoft.com/office/drawing/2014/main" id="{00000000-0008-0000-0B00-000023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36" name="Text Box 18">
          <a:extLst>
            <a:ext uri="{FF2B5EF4-FFF2-40B4-BE49-F238E27FC236}">
              <a16:creationId xmlns:a16="http://schemas.microsoft.com/office/drawing/2014/main" id="{00000000-0008-0000-0B00-000024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37" name="Text Box 19">
          <a:extLst>
            <a:ext uri="{FF2B5EF4-FFF2-40B4-BE49-F238E27FC236}">
              <a16:creationId xmlns:a16="http://schemas.microsoft.com/office/drawing/2014/main" id="{00000000-0008-0000-0B00-000025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38" name="Text Box 12">
          <a:extLst>
            <a:ext uri="{FF2B5EF4-FFF2-40B4-BE49-F238E27FC236}">
              <a16:creationId xmlns:a16="http://schemas.microsoft.com/office/drawing/2014/main" id="{00000000-0008-0000-0B00-000026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39" name="Text Box 12">
          <a:extLst>
            <a:ext uri="{FF2B5EF4-FFF2-40B4-BE49-F238E27FC236}">
              <a16:creationId xmlns:a16="http://schemas.microsoft.com/office/drawing/2014/main" id="{00000000-0008-0000-0B00-000027000000}"/>
            </a:ext>
          </a:extLst>
        </xdr:cNvPr>
        <xdr:cNvSpPr txBox="1">
          <a:spLocks noChangeArrowheads="1"/>
        </xdr:cNvSpPr>
      </xdr:nvSpPr>
      <xdr:spPr bwMode="auto">
        <a:xfrm>
          <a:off x="48768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40" name="Text Box 12">
          <a:extLst>
            <a:ext uri="{FF2B5EF4-FFF2-40B4-BE49-F238E27FC236}">
              <a16:creationId xmlns:a16="http://schemas.microsoft.com/office/drawing/2014/main" id="{00000000-0008-0000-0B00-000028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41" name="Text Box 12">
          <a:extLst>
            <a:ext uri="{FF2B5EF4-FFF2-40B4-BE49-F238E27FC236}">
              <a16:creationId xmlns:a16="http://schemas.microsoft.com/office/drawing/2014/main" id="{00000000-0008-0000-0B00-000029000000}"/>
            </a:ext>
          </a:extLst>
        </xdr:cNvPr>
        <xdr:cNvSpPr txBox="1">
          <a:spLocks noChangeArrowheads="1"/>
        </xdr:cNvSpPr>
      </xdr:nvSpPr>
      <xdr:spPr bwMode="auto">
        <a:xfrm>
          <a:off x="70770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42" name="Text Box 12">
          <a:extLst>
            <a:ext uri="{FF2B5EF4-FFF2-40B4-BE49-F238E27FC236}">
              <a16:creationId xmlns:a16="http://schemas.microsoft.com/office/drawing/2014/main" id="{00000000-0008-0000-0B00-00002A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43" name="Text Box 12">
          <a:extLst>
            <a:ext uri="{FF2B5EF4-FFF2-40B4-BE49-F238E27FC236}">
              <a16:creationId xmlns:a16="http://schemas.microsoft.com/office/drawing/2014/main" id="{00000000-0008-0000-0B00-00002B000000}"/>
            </a:ext>
          </a:extLst>
        </xdr:cNvPr>
        <xdr:cNvSpPr txBox="1">
          <a:spLocks noChangeArrowheads="1"/>
        </xdr:cNvSpPr>
      </xdr:nvSpPr>
      <xdr:spPr bwMode="auto">
        <a:xfrm>
          <a:off x="92773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44" name="Text Box 12">
          <a:extLst>
            <a:ext uri="{FF2B5EF4-FFF2-40B4-BE49-F238E27FC236}">
              <a16:creationId xmlns:a16="http://schemas.microsoft.com/office/drawing/2014/main" id="{00000000-0008-0000-0B00-00002C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45" name="Text Box 12">
          <a:extLst>
            <a:ext uri="{FF2B5EF4-FFF2-40B4-BE49-F238E27FC236}">
              <a16:creationId xmlns:a16="http://schemas.microsoft.com/office/drawing/2014/main" id="{00000000-0008-0000-0B00-00002D000000}"/>
            </a:ext>
          </a:extLst>
        </xdr:cNvPr>
        <xdr:cNvSpPr txBox="1">
          <a:spLocks noChangeArrowheads="1"/>
        </xdr:cNvSpPr>
      </xdr:nvSpPr>
      <xdr:spPr bwMode="auto">
        <a:xfrm>
          <a:off x="114776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19050</xdr:rowOff>
    </xdr:from>
    <xdr:to>
      <xdr:col>1</xdr:col>
      <xdr:colOff>0</xdr:colOff>
      <xdr:row>3</xdr:row>
      <xdr:rowOff>257175</xdr:rowOff>
    </xdr:to>
    <xdr:sp macro="" textlink="">
      <xdr:nvSpPr>
        <xdr:cNvPr id="2" name="Text Box 2">
          <a:extLst>
            <a:ext uri="{FF2B5EF4-FFF2-40B4-BE49-F238E27FC236}">
              <a16:creationId xmlns:a16="http://schemas.microsoft.com/office/drawing/2014/main" id="{00000000-0008-0000-0C00-000002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3" name="Text Box 3">
          <a:extLst>
            <a:ext uri="{FF2B5EF4-FFF2-40B4-BE49-F238E27FC236}">
              <a16:creationId xmlns:a16="http://schemas.microsoft.com/office/drawing/2014/main" id="{00000000-0008-0000-0C00-000003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 name="Text Box 4">
          <a:extLst>
            <a:ext uri="{FF2B5EF4-FFF2-40B4-BE49-F238E27FC236}">
              <a16:creationId xmlns:a16="http://schemas.microsoft.com/office/drawing/2014/main" id="{00000000-0008-0000-0C00-000004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5" name="Text Box 5">
          <a:extLst>
            <a:ext uri="{FF2B5EF4-FFF2-40B4-BE49-F238E27FC236}">
              <a16:creationId xmlns:a16="http://schemas.microsoft.com/office/drawing/2014/main" id="{00000000-0008-0000-0C00-000005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6" name="Text Box 6">
          <a:extLst>
            <a:ext uri="{FF2B5EF4-FFF2-40B4-BE49-F238E27FC236}">
              <a16:creationId xmlns:a16="http://schemas.microsoft.com/office/drawing/2014/main" id="{00000000-0008-0000-0C00-000006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7" name="Text Box 7">
          <a:extLst>
            <a:ext uri="{FF2B5EF4-FFF2-40B4-BE49-F238E27FC236}">
              <a16:creationId xmlns:a16="http://schemas.microsoft.com/office/drawing/2014/main" id="{00000000-0008-0000-0C00-000007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8" name="Text Box 8">
          <a:extLst>
            <a:ext uri="{FF2B5EF4-FFF2-40B4-BE49-F238E27FC236}">
              <a16:creationId xmlns:a16="http://schemas.microsoft.com/office/drawing/2014/main" id="{00000000-0008-0000-0C00-000008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9" name="Text Box 9">
          <a:extLst>
            <a:ext uri="{FF2B5EF4-FFF2-40B4-BE49-F238E27FC236}">
              <a16:creationId xmlns:a16="http://schemas.microsoft.com/office/drawing/2014/main" id="{00000000-0008-0000-0C00-000009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0" name="Text Box 10">
          <a:extLst>
            <a:ext uri="{FF2B5EF4-FFF2-40B4-BE49-F238E27FC236}">
              <a16:creationId xmlns:a16="http://schemas.microsoft.com/office/drawing/2014/main" id="{00000000-0008-0000-0C00-00000A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1" name="Text Box 11">
          <a:extLst>
            <a:ext uri="{FF2B5EF4-FFF2-40B4-BE49-F238E27FC236}">
              <a16:creationId xmlns:a16="http://schemas.microsoft.com/office/drawing/2014/main" id="{00000000-0008-0000-0C00-00000B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12" name="Text Box 12">
          <a:extLst>
            <a:ext uri="{FF2B5EF4-FFF2-40B4-BE49-F238E27FC236}">
              <a16:creationId xmlns:a16="http://schemas.microsoft.com/office/drawing/2014/main" id="{00000000-0008-0000-0C00-00000C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13" name="Text Box 13">
          <a:extLst>
            <a:ext uri="{FF2B5EF4-FFF2-40B4-BE49-F238E27FC236}">
              <a16:creationId xmlns:a16="http://schemas.microsoft.com/office/drawing/2014/main" id="{00000000-0008-0000-0C00-00000D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4" name="Text Box 14">
          <a:extLst>
            <a:ext uri="{FF2B5EF4-FFF2-40B4-BE49-F238E27FC236}">
              <a16:creationId xmlns:a16="http://schemas.microsoft.com/office/drawing/2014/main" id="{00000000-0008-0000-0C00-00000E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5" name="Text Box 15">
          <a:extLst>
            <a:ext uri="{FF2B5EF4-FFF2-40B4-BE49-F238E27FC236}">
              <a16:creationId xmlns:a16="http://schemas.microsoft.com/office/drawing/2014/main" id="{00000000-0008-0000-0C00-00000F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6" name="Text Box 16">
          <a:extLst>
            <a:ext uri="{FF2B5EF4-FFF2-40B4-BE49-F238E27FC236}">
              <a16:creationId xmlns:a16="http://schemas.microsoft.com/office/drawing/2014/main" id="{00000000-0008-0000-0C00-000010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7" name="Text Box 17">
          <a:extLst>
            <a:ext uri="{FF2B5EF4-FFF2-40B4-BE49-F238E27FC236}">
              <a16:creationId xmlns:a16="http://schemas.microsoft.com/office/drawing/2014/main" id="{00000000-0008-0000-0C00-000011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8" name="Text Box 18">
          <a:extLst>
            <a:ext uri="{FF2B5EF4-FFF2-40B4-BE49-F238E27FC236}">
              <a16:creationId xmlns:a16="http://schemas.microsoft.com/office/drawing/2014/main" id="{00000000-0008-0000-0C00-000012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19" name="Text Box 19">
          <a:extLst>
            <a:ext uri="{FF2B5EF4-FFF2-40B4-BE49-F238E27FC236}">
              <a16:creationId xmlns:a16="http://schemas.microsoft.com/office/drawing/2014/main" id="{00000000-0008-0000-0C00-000013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20" name="Text Box 20">
          <a:extLst>
            <a:ext uri="{FF2B5EF4-FFF2-40B4-BE49-F238E27FC236}">
              <a16:creationId xmlns:a16="http://schemas.microsoft.com/office/drawing/2014/main" id="{00000000-0008-0000-0C00-000014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21" name="Text Box 21">
          <a:extLst>
            <a:ext uri="{FF2B5EF4-FFF2-40B4-BE49-F238E27FC236}">
              <a16:creationId xmlns:a16="http://schemas.microsoft.com/office/drawing/2014/main" id="{00000000-0008-0000-0C00-000015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22" name="Text Box 22">
          <a:extLst>
            <a:ext uri="{FF2B5EF4-FFF2-40B4-BE49-F238E27FC236}">
              <a16:creationId xmlns:a16="http://schemas.microsoft.com/office/drawing/2014/main" id="{00000000-0008-0000-0C00-000016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23" name="Text Box 23">
          <a:extLst>
            <a:ext uri="{FF2B5EF4-FFF2-40B4-BE49-F238E27FC236}">
              <a16:creationId xmlns:a16="http://schemas.microsoft.com/office/drawing/2014/main" id="{00000000-0008-0000-0C00-000017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24" name="Text Box 24">
          <a:extLst>
            <a:ext uri="{FF2B5EF4-FFF2-40B4-BE49-F238E27FC236}">
              <a16:creationId xmlns:a16="http://schemas.microsoft.com/office/drawing/2014/main" id="{00000000-0008-0000-0C00-000018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25" name="Text Box 25">
          <a:extLst>
            <a:ext uri="{FF2B5EF4-FFF2-40B4-BE49-F238E27FC236}">
              <a16:creationId xmlns:a16="http://schemas.microsoft.com/office/drawing/2014/main" id="{00000000-0008-0000-0C00-000019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26" name="Text Box 26">
          <a:extLst>
            <a:ext uri="{FF2B5EF4-FFF2-40B4-BE49-F238E27FC236}">
              <a16:creationId xmlns:a16="http://schemas.microsoft.com/office/drawing/2014/main" id="{00000000-0008-0000-0C00-00001A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27" name="Text Box 27">
          <a:extLst>
            <a:ext uri="{FF2B5EF4-FFF2-40B4-BE49-F238E27FC236}">
              <a16:creationId xmlns:a16="http://schemas.microsoft.com/office/drawing/2014/main" id="{00000000-0008-0000-0C00-00001B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28" name="Text Box 28">
          <a:extLst>
            <a:ext uri="{FF2B5EF4-FFF2-40B4-BE49-F238E27FC236}">
              <a16:creationId xmlns:a16="http://schemas.microsoft.com/office/drawing/2014/main" id="{00000000-0008-0000-0C00-00001C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29" name="Text Box 29">
          <a:extLst>
            <a:ext uri="{FF2B5EF4-FFF2-40B4-BE49-F238E27FC236}">
              <a16:creationId xmlns:a16="http://schemas.microsoft.com/office/drawing/2014/main" id="{00000000-0008-0000-0C00-00001D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30" name="Text Box 30">
          <a:extLst>
            <a:ext uri="{FF2B5EF4-FFF2-40B4-BE49-F238E27FC236}">
              <a16:creationId xmlns:a16="http://schemas.microsoft.com/office/drawing/2014/main" id="{00000000-0008-0000-0C00-00001E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31" name="Text Box 31">
          <a:extLst>
            <a:ext uri="{FF2B5EF4-FFF2-40B4-BE49-F238E27FC236}">
              <a16:creationId xmlns:a16="http://schemas.microsoft.com/office/drawing/2014/main" id="{00000000-0008-0000-0C00-00001F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32" name="Text Box 32">
          <a:extLst>
            <a:ext uri="{FF2B5EF4-FFF2-40B4-BE49-F238E27FC236}">
              <a16:creationId xmlns:a16="http://schemas.microsoft.com/office/drawing/2014/main" id="{00000000-0008-0000-0C00-000020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33" name="Text Box 33">
          <a:extLst>
            <a:ext uri="{FF2B5EF4-FFF2-40B4-BE49-F238E27FC236}">
              <a16:creationId xmlns:a16="http://schemas.microsoft.com/office/drawing/2014/main" id="{00000000-0008-0000-0C00-000021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34" name="Text Box 34">
          <a:extLst>
            <a:ext uri="{FF2B5EF4-FFF2-40B4-BE49-F238E27FC236}">
              <a16:creationId xmlns:a16="http://schemas.microsoft.com/office/drawing/2014/main" id="{00000000-0008-0000-0C00-000022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35" name="Text Box 35">
          <a:extLst>
            <a:ext uri="{FF2B5EF4-FFF2-40B4-BE49-F238E27FC236}">
              <a16:creationId xmlns:a16="http://schemas.microsoft.com/office/drawing/2014/main" id="{00000000-0008-0000-0C00-000023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36" name="Text Box 2">
          <a:extLst>
            <a:ext uri="{FF2B5EF4-FFF2-40B4-BE49-F238E27FC236}">
              <a16:creationId xmlns:a16="http://schemas.microsoft.com/office/drawing/2014/main" id="{00000000-0008-0000-0C00-000024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37" name="Text Box 3">
          <a:extLst>
            <a:ext uri="{FF2B5EF4-FFF2-40B4-BE49-F238E27FC236}">
              <a16:creationId xmlns:a16="http://schemas.microsoft.com/office/drawing/2014/main" id="{00000000-0008-0000-0C00-000025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38" name="Text Box 4">
          <a:extLst>
            <a:ext uri="{FF2B5EF4-FFF2-40B4-BE49-F238E27FC236}">
              <a16:creationId xmlns:a16="http://schemas.microsoft.com/office/drawing/2014/main" id="{00000000-0008-0000-0C00-000026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39" name="Text Box 5">
          <a:extLst>
            <a:ext uri="{FF2B5EF4-FFF2-40B4-BE49-F238E27FC236}">
              <a16:creationId xmlns:a16="http://schemas.microsoft.com/office/drawing/2014/main" id="{00000000-0008-0000-0C00-000027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0" name="Text Box 6">
          <a:extLst>
            <a:ext uri="{FF2B5EF4-FFF2-40B4-BE49-F238E27FC236}">
              <a16:creationId xmlns:a16="http://schemas.microsoft.com/office/drawing/2014/main" id="{00000000-0008-0000-0C00-000028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1" name="Text Box 7">
          <a:extLst>
            <a:ext uri="{FF2B5EF4-FFF2-40B4-BE49-F238E27FC236}">
              <a16:creationId xmlns:a16="http://schemas.microsoft.com/office/drawing/2014/main" id="{00000000-0008-0000-0C00-000029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2" name="Text Box 8">
          <a:extLst>
            <a:ext uri="{FF2B5EF4-FFF2-40B4-BE49-F238E27FC236}">
              <a16:creationId xmlns:a16="http://schemas.microsoft.com/office/drawing/2014/main" id="{00000000-0008-0000-0C00-00002A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3" name="Text Box 9">
          <a:extLst>
            <a:ext uri="{FF2B5EF4-FFF2-40B4-BE49-F238E27FC236}">
              <a16:creationId xmlns:a16="http://schemas.microsoft.com/office/drawing/2014/main" id="{00000000-0008-0000-0C00-00002B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4" name="Text Box 10">
          <a:extLst>
            <a:ext uri="{FF2B5EF4-FFF2-40B4-BE49-F238E27FC236}">
              <a16:creationId xmlns:a16="http://schemas.microsoft.com/office/drawing/2014/main" id="{00000000-0008-0000-0C00-00002C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5" name="Text Box 11">
          <a:extLst>
            <a:ext uri="{FF2B5EF4-FFF2-40B4-BE49-F238E27FC236}">
              <a16:creationId xmlns:a16="http://schemas.microsoft.com/office/drawing/2014/main" id="{00000000-0008-0000-0C00-00002D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46" name="Text Box 12">
          <a:extLst>
            <a:ext uri="{FF2B5EF4-FFF2-40B4-BE49-F238E27FC236}">
              <a16:creationId xmlns:a16="http://schemas.microsoft.com/office/drawing/2014/main" id="{00000000-0008-0000-0C00-00002E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47" name="Text Box 13">
          <a:extLst>
            <a:ext uri="{FF2B5EF4-FFF2-40B4-BE49-F238E27FC236}">
              <a16:creationId xmlns:a16="http://schemas.microsoft.com/office/drawing/2014/main" id="{00000000-0008-0000-0C00-00002F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8" name="Text Box 14">
          <a:extLst>
            <a:ext uri="{FF2B5EF4-FFF2-40B4-BE49-F238E27FC236}">
              <a16:creationId xmlns:a16="http://schemas.microsoft.com/office/drawing/2014/main" id="{00000000-0008-0000-0C00-000030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49" name="Text Box 15">
          <a:extLst>
            <a:ext uri="{FF2B5EF4-FFF2-40B4-BE49-F238E27FC236}">
              <a16:creationId xmlns:a16="http://schemas.microsoft.com/office/drawing/2014/main" id="{00000000-0008-0000-0C00-000031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50" name="Text Box 16">
          <a:extLst>
            <a:ext uri="{FF2B5EF4-FFF2-40B4-BE49-F238E27FC236}">
              <a16:creationId xmlns:a16="http://schemas.microsoft.com/office/drawing/2014/main" id="{00000000-0008-0000-0C00-000032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51" name="Text Box 17">
          <a:extLst>
            <a:ext uri="{FF2B5EF4-FFF2-40B4-BE49-F238E27FC236}">
              <a16:creationId xmlns:a16="http://schemas.microsoft.com/office/drawing/2014/main" id="{00000000-0008-0000-0C00-000033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52" name="Text Box 18">
          <a:extLst>
            <a:ext uri="{FF2B5EF4-FFF2-40B4-BE49-F238E27FC236}">
              <a16:creationId xmlns:a16="http://schemas.microsoft.com/office/drawing/2014/main" id="{00000000-0008-0000-0C00-000034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19050</xdr:rowOff>
    </xdr:from>
    <xdr:to>
      <xdr:col>1</xdr:col>
      <xdr:colOff>0</xdr:colOff>
      <xdr:row>3</xdr:row>
      <xdr:rowOff>257175</xdr:rowOff>
    </xdr:to>
    <xdr:sp macro="" textlink="">
      <xdr:nvSpPr>
        <xdr:cNvPr id="53" name="Text Box 19">
          <a:extLst>
            <a:ext uri="{FF2B5EF4-FFF2-40B4-BE49-F238E27FC236}">
              <a16:creationId xmlns:a16="http://schemas.microsoft.com/office/drawing/2014/main" id="{00000000-0008-0000-0C00-000035000000}"/>
            </a:ext>
          </a:extLst>
        </xdr:cNvPr>
        <xdr:cNvSpPr txBox="1">
          <a:spLocks noChangeArrowheads="1"/>
        </xdr:cNvSpPr>
      </xdr:nvSpPr>
      <xdr:spPr bwMode="auto">
        <a:xfrm>
          <a:off x="25527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54" name="Text Box 20">
          <a:extLst>
            <a:ext uri="{FF2B5EF4-FFF2-40B4-BE49-F238E27FC236}">
              <a16:creationId xmlns:a16="http://schemas.microsoft.com/office/drawing/2014/main" id="{00000000-0008-0000-0C00-000036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55" name="Text Box 21">
          <a:extLst>
            <a:ext uri="{FF2B5EF4-FFF2-40B4-BE49-F238E27FC236}">
              <a16:creationId xmlns:a16="http://schemas.microsoft.com/office/drawing/2014/main" id="{00000000-0008-0000-0C00-000037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56" name="Text Box 22">
          <a:extLst>
            <a:ext uri="{FF2B5EF4-FFF2-40B4-BE49-F238E27FC236}">
              <a16:creationId xmlns:a16="http://schemas.microsoft.com/office/drawing/2014/main" id="{00000000-0008-0000-0C00-000038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57" name="Text Box 23">
          <a:extLst>
            <a:ext uri="{FF2B5EF4-FFF2-40B4-BE49-F238E27FC236}">
              <a16:creationId xmlns:a16="http://schemas.microsoft.com/office/drawing/2014/main" id="{00000000-0008-0000-0C00-000039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58" name="Text Box 24">
          <a:extLst>
            <a:ext uri="{FF2B5EF4-FFF2-40B4-BE49-F238E27FC236}">
              <a16:creationId xmlns:a16="http://schemas.microsoft.com/office/drawing/2014/main" id="{00000000-0008-0000-0C00-00003A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59" name="Text Box 25">
          <a:extLst>
            <a:ext uri="{FF2B5EF4-FFF2-40B4-BE49-F238E27FC236}">
              <a16:creationId xmlns:a16="http://schemas.microsoft.com/office/drawing/2014/main" id="{00000000-0008-0000-0C00-00003B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60" name="Text Box 26">
          <a:extLst>
            <a:ext uri="{FF2B5EF4-FFF2-40B4-BE49-F238E27FC236}">
              <a16:creationId xmlns:a16="http://schemas.microsoft.com/office/drawing/2014/main" id="{00000000-0008-0000-0C00-00003C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61" name="Text Box 27">
          <a:extLst>
            <a:ext uri="{FF2B5EF4-FFF2-40B4-BE49-F238E27FC236}">
              <a16:creationId xmlns:a16="http://schemas.microsoft.com/office/drawing/2014/main" id="{00000000-0008-0000-0C00-00003D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62" name="Text Box 28">
          <a:extLst>
            <a:ext uri="{FF2B5EF4-FFF2-40B4-BE49-F238E27FC236}">
              <a16:creationId xmlns:a16="http://schemas.microsoft.com/office/drawing/2014/main" id="{00000000-0008-0000-0C00-00003E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63" name="Text Box 29">
          <a:extLst>
            <a:ext uri="{FF2B5EF4-FFF2-40B4-BE49-F238E27FC236}">
              <a16:creationId xmlns:a16="http://schemas.microsoft.com/office/drawing/2014/main" id="{00000000-0008-0000-0C00-00003F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64" name="Text Box 30">
          <a:extLst>
            <a:ext uri="{FF2B5EF4-FFF2-40B4-BE49-F238E27FC236}">
              <a16:creationId xmlns:a16="http://schemas.microsoft.com/office/drawing/2014/main" id="{00000000-0008-0000-0C00-000040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65" name="Text Box 31">
          <a:extLst>
            <a:ext uri="{FF2B5EF4-FFF2-40B4-BE49-F238E27FC236}">
              <a16:creationId xmlns:a16="http://schemas.microsoft.com/office/drawing/2014/main" id="{00000000-0008-0000-0C00-000041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66" name="Text Box 32">
          <a:extLst>
            <a:ext uri="{FF2B5EF4-FFF2-40B4-BE49-F238E27FC236}">
              <a16:creationId xmlns:a16="http://schemas.microsoft.com/office/drawing/2014/main" id="{00000000-0008-0000-0C00-000042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67" name="Text Box 33">
          <a:extLst>
            <a:ext uri="{FF2B5EF4-FFF2-40B4-BE49-F238E27FC236}">
              <a16:creationId xmlns:a16="http://schemas.microsoft.com/office/drawing/2014/main" id="{00000000-0008-0000-0C00-000043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68" name="Text Box 34">
          <a:extLst>
            <a:ext uri="{FF2B5EF4-FFF2-40B4-BE49-F238E27FC236}">
              <a16:creationId xmlns:a16="http://schemas.microsoft.com/office/drawing/2014/main" id="{00000000-0008-0000-0C00-000044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69" name="Text Box 35">
          <a:extLst>
            <a:ext uri="{FF2B5EF4-FFF2-40B4-BE49-F238E27FC236}">
              <a16:creationId xmlns:a16="http://schemas.microsoft.com/office/drawing/2014/main" id="{00000000-0008-0000-0C00-000045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70" name="Text Box 12">
          <a:extLst>
            <a:ext uri="{FF2B5EF4-FFF2-40B4-BE49-F238E27FC236}">
              <a16:creationId xmlns:a16="http://schemas.microsoft.com/office/drawing/2014/main" id="{00000000-0008-0000-0C00-000046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71" name="Text Box 13">
          <a:extLst>
            <a:ext uri="{FF2B5EF4-FFF2-40B4-BE49-F238E27FC236}">
              <a16:creationId xmlns:a16="http://schemas.microsoft.com/office/drawing/2014/main" id="{00000000-0008-0000-0C00-000047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72" name="Text Box 20">
          <a:extLst>
            <a:ext uri="{FF2B5EF4-FFF2-40B4-BE49-F238E27FC236}">
              <a16:creationId xmlns:a16="http://schemas.microsoft.com/office/drawing/2014/main" id="{00000000-0008-0000-0C00-000048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19050</xdr:rowOff>
    </xdr:from>
    <xdr:to>
      <xdr:col>2</xdr:col>
      <xdr:colOff>0</xdr:colOff>
      <xdr:row>3</xdr:row>
      <xdr:rowOff>257175</xdr:rowOff>
    </xdr:to>
    <xdr:sp macro="" textlink="">
      <xdr:nvSpPr>
        <xdr:cNvPr id="73" name="Text Box 21">
          <a:extLst>
            <a:ext uri="{FF2B5EF4-FFF2-40B4-BE49-F238E27FC236}">
              <a16:creationId xmlns:a16="http://schemas.microsoft.com/office/drawing/2014/main" id="{00000000-0008-0000-0C00-000049000000}"/>
            </a:ext>
          </a:extLst>
        </xdr:cNvPr>
        <xdr:cNvSpPr txBox="1">
          <a:spLocks noChangeArrowheads="1"/>
        </xdr:cNvSpPr>
      </xdr:nvSpPr>
      <xdr:spPr bwMode="auto">
        <a:xfrm>
          <a:off x="32861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74" name="Text Box 22">
          <a:extLst>
            <a:ext uri="{FF2B5EF4-FFF2-40B4-BE49-F238E27FC236}">
              <a16:creationId xmlns:a16="http://schemas.microsoft.com/office/drawing/2014/main" id="{00000000-0008-0000-0C00-00004A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75" name="Text Box 23">
          <a:extLst>
            <a:ext uri="{FF2B5EF4-FFF2-40B4-BE49-F238E27FC236}">
              <a16:creationId xmlns:a16="http://schemas.microsoft.com/office/drawing/2014/main" id="{00000000-0008-0000-0C00-00004B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76" name="Text Box 24">
          <a:extLst>
            <a:ext uri="{FF2B5EF4-FFF2-40B4-BE49-F238E27FC236}">
              <a16:creationId xmlns:a16="http://schemas.microsoft.com/office/drawing/2014/main" id="{00000000-0008-0000-0C00-00004C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77" name="Text Box 25">
          <a:extLst>
            <a:ext uri="{FF2B5EF4-FFF2-40B4-BE49-F238E27FC236}">
              <a16:creationId xmlns:a16="http://schemas.microsoft.com/office/drawing/2014/main" id="{00000000-0008-0000-0C00-00004D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78" name="Text Box 26">
          <a:extLst>
            <a:ext uri="{FF2B5EF4-FFF2-40B4-BE49-F238E27FC236}">
              <a16:creationId xmlns:a16="http://schemas.microsoft.com/office/drawing/2014/main" id="{00000000-0008-0000-0C00-00004E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79" name="Text Box 27">
          <a:extLst>
            <a:ext uri="{FF2B5EF4-FFF2-40B4-BE49-F238E27FC236}">
              <a16:creationId xmlns:a16="http://schemas.microsoft.com/office/drawing/2014/main" id="{00000000-0008-0000-0C00-00004F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80" name="Text Box 28">
          <a:extLst>
            <a:ext uri="{FF2B5EF4-FFF2-40B4-BE49-F238E27FC236}">
              <a16:creationId xmlns:a16="http://schemas.microsoft.com/office/drawing/2014/main" id="{00000000-0008-0000-0C00-000050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19050</xdr:rowOff>
    </xdr:from>
    <xdr:to>
      <xdr:col>5</xdr:col>
      <xdr:colOff>0</xdr:colOff>
      <xdr:row>3</xdr:row>
      <xdr:rowOff>257175</xdr:rowOff>
    </xdr:to>
    <xdr:sp macro="" textlink="">
      <xdr:nvSpPr>
        <xdr:cNvPr id="81" name="Text Box 29">
          <a:extLst>
            <a:ext uri="{FF2B5EF4-FFF2-40B4-BE49-F238E27FC236}">
              <a16:creationId xmlns:a16="http://schemas.microsoft.com/office/drawing/2014/main" id="{00000000-0008-0000-0C00-000051000000}"/>
            </a:ext>
          </a:extLst>
        </xdr:cNvPr>
        <xdr:cNvSpPr txBox="1">
          <a:spLocks noChangeArrowheads="1"/>
        </xdr:cNvSpPr>
      </xdr:nvSpPr>
      <xdr:spPr bwMode="auto">
        <a:xfrm>
          <a:off x="548640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82" name="Text Box 30">
          <a:extLst>
            <a:ext uri="{FF2B5EF4-FFF2-40B4-BE49-F238E27FC236}">
              <a16:creationId xmlns:a16="http://schemas.microsoft.com/office/drawing/2014/main" id="{00000000-0008-0000-0C00-000052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19050</xdr:rowOff>
    </xdr:from>
    <xdr:to>
      <xdr:col>8</xdr:col>
      <xdr:colOff>0</xdr:colOff>
      <xdr:row>3</xdr:row>
      <xdr:rowOff>257175</xdr:rowOff>
    </xdr:to>
    <xdr:sp macro="" textlink="">
      <xdr:nvSpPr>
        <xdr:cNvPr id="83" name="Text Box 31">
          <a:extLst>
            <a:ext uri="{FF2B5EF4-FFF2-40B4-BE49-F238E27FC236}">
              <a16:creationId xmlns:a16="http://schemas.microsoft.com/office/drawing/2014/main" id="{00000000-0008-0000-0C00-000053000000}"/>
            </a:ext>
          </a:extLst>
        </xdr:cNvPr>
        <xdr:cNvSpPr txBox="1">
          <a:spLocks noChangeArrowheads="1"/>
        </xdr:cNvSpPr>
      </xdr:nvSpPr>
      <xdr:spPr bwMode="auto">
        <a:xfrm>
          <a:off x="768667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84" name="Text Box 32">
          <a:extLst>
            <a:ext uri="{FF2B5EF4-FFF2-40B4-BE49-F238E27FC236}">
              <a16:creationId xmlns:a16="http://schemas.microsoft.com/office/drawing/2014/main" id="{00000000-0008-0000-0C00-000054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19050</xdr:rowOff>
    </xdr:from>
    <xdr:to>
      <xdr:col>11</xdr:col>
      <xdr:colOff>0</xdr:colOff>
      <xdr:row>3</xdr:row>
      <xdr:rowOff>257175</xdr:rowOff>
    </xdr:to>
    <xdr:sp macro="" textlink="">
      <xdr:nvSpPr>
        <xdr:cNvPr id="85" name="Text Box 33">
          <a:extLst>
            <a:ext uri="{FF2B5EF4-FFF2-40B4-BE49-F238E27FC236}">
              <a16:creationId xmlns:a16="http://schemas.microsoft.com/office/drawing/2014/main" id="{00000000-0008-0000-0C00-000055000000}"/>
            </a:ext>
          </a:extLst>
        </xdr:cNvPr>
        <xdr:cNvSpPr txBox="1">
          <a:spLocks noChangeArrowheads="1"/>
        </xdr:cNvSpPr>
      </xdr:nvSpPr>
      <xdr:spPr bwMode="auto">
        <a:xfrm>
          <a:off x="9886950"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86" name="Text Box 34">
          <a:extLst>
            <a:ext uri="{FF2B5EF4-FFF2-40B4-BE49-F238E27FC236}">
              <a16:creationId xmlns:a16="http://schemas.microsoft.com/office/drawing/2014/main" id="{00000000-0008-0000-0C00-000056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19050</xdr:rowOff>
    </xdr:from>
    <xdr:to>
      <xdr:col>14</xdr:col>
      <xdr:colOff>0</xdr:colOff>
      <xdr:row>3</xdr:row>
      <xdr:rowOff>257175</xdr:rowOff>
    </xdr:to>
    <xdr:sp macro="" textlink="">
      <xdr:nvSpPr>
        <xdr:cNvPr id="87" name="Text Box 35">
          <a:extLst>
            <a:ext uri="{FF2B5EF4-FFF2-40B4-BE49-F238E27FC236}">
              <a16:creationId xmlns:a16="http://schemas.microsoft.com/office/drawing/2014/main" id="{00000000-0008-0000-0C00-000057000000}"/>
            </a:ext>
          </a:extLst>
        </xdr:cNvPr>
        <xdr:cNvSpPr txBox="1">
          <a:spLocks noChangeArrowheads="1"/>
        </xdr:cNvSpPr>
      </xdr:nvSpPr>
      <xdr:spPr bwMode="auto">
        <a:xfrm>
          <a:off x="12087225" y="990600"/>
          <a:ext cx="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88" name="Text Box 1">
          <a:extLst>
            <a:ext uri="{FF2B5EF4-FFF2-40B4-BE49-F238E27FC236}">
              <a16:creationId xmlns:a16="http://schemas.microsoft.com/office/drawing/2014/main" id="{00000000-0008-0000-0C00-000058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89" name="Text Box 2">
          <a:extLst>
            <a:ext uri="{FF2B5EF4-FFF2-40B4-BE49-F238E27FC236}">
              <a16:creationId xmlns:a16="http://schemas.microsoft.com/office/drawing/2014/main" id="{00000000-0008-0000-0C00-000059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0" name="Text Box 3">
          <a:extLst>
            <a:ext uri="{FF2B5EF4-FFF2-40B4-BE49-F238E27FC236}">
              <a16:creationId xmlns:a16="http://schemas.microsoft.com/office/drawing/2014/main" id="{00000000-0008-0000-0C00-00005A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1" name="Text Box 4">
          <a:extLst>
            <a:ext uri="{FF2B5EF4-FFF2-40B4-BE49-F238E27FC236}">
              <a16:creationId xmlns:a16="http://schemas.microsoft.com/office/drawing/2014/main" id="{00000000-0008-0000-0C00-00005B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2" name="Text Box 5">
          <a:extLst>
            <a:ext uri="{FF2B5EF4-FFF2-40B4-BE49-F238E27FC236}">
              <a16:creationId xmlns:a16="http://schemas.microsoft.com/office/drawing/2014/main" id="{00000000-0008-0000-0C00-00005C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93" name="Text Box 6">
          <a:extLst>
            <a:ext uri="{FF2B5EF4-FFF2-40B4-BE49-F238E27FC236}">
              <a16:creationId xmlns:a16="http://schemas.microsoft.com/office/drawing/2014/main" id="{00000000-0008-0000-0C00-00005D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4" name="Text Box 7">
          <a:extLst>
            <a:ext uri="{FF2B5EF4-FFF2-40B4-BE49-F238E27FC236}">
              <a16:creationId xmlns:a16="http://schemas.microsoft.com/office/drawing/2014/main" id="{00000000-0008-0000-0C00-00005E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5" name="Text Box 8">
          <a:extLst>
            <a:ext uri="{FF2B5EF4-FFF2-40B4-BE49-F238E27FC236}">
              <a16:creationId xmlns:a16="http://schemas.microsoft.com/office/drawing/2014/main" id="{00000000-0008-0000-0C00-00005F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6" name="Text Box 10">
          <a:extLst>
            <a:ext uri="{FF2B5EF4-FFF2-40B4-BE49-F238E27FC236}">
              <a16:creationId xmlns:a16="http://schemas.microsoft.com/office/drawing/2014/main" id="{00000000-0008-0000-0C00-000060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97" name="Text Box 11">
          <a:extLst>
            <a:ext uri="{FF2B5EF4-FFF2-40B4-BE49-F238E27FC236}">
              <a16:creationId xmlns:a16="http://schemas.microsoft.com/office/drawing/2014/main" id="{00000000-0008-0000-0C00-000061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10737</xdr:rowOff>
    </xdr:from>
    <xdr:to>
      <xdr:col>2</xdr:col>
      <xdr:colOff>0</xdr:colOff>
      <xdr:row>3</xdr:row>
      <xdr:rowOff>181184</xdr:rowOff>
    </xdr:to>
    <xdr:sp macro="" textlink="">
      <xdr:nvSpPr>
        <xdr:cNvPr id="98" name="Text Box 12">
          <a:extLst>
            <a:ext uri="{FF2B5EF4-FFF2-40B4-BE49-F238E27FC236}">
              <a16:creationId xmlns:a16="http://schemas.microsoft.com/office/drawing/2014/main" id="{00000000-0008-0000-0C00-000062000000}"/>
            </a:ext>
          </a:extLst>
        </xdr:cNvPr>
        <xdr:cNvSpPr txBox="1">
          <a:spLocks noChangeArrowheads="1"/>
        </xdr:cNvSpPr>
      </xdr:nvSpPr>
      <xdr:spPr bwMode="auto">
        <a:xfrm>
          <a:off x="32861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99" name="Text Box 13">
          <a:extLst>
            <a:ext uri="{FF2B5EF4-FFF2-40B4-BE49-F238E27FC236}">
              <a16:creationId xmlns:a16="http://schemas.microsoft.com/office/drawing/2014/main" id="{00000000-0008-0000-0C00-000063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00" name="Text Box 14">
          <a:extLst>
            <a:ext uri="{FF2B5EF4-FFF2-40B4-BE49-F238E27FC236}">
              <a16:creationId xmlns:a16="http://schemas.microsoft.com/office/drawing/2014/main" id="{00000000-0008-0000-0C00-000064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01" name="Text Box 15">
          <a:extLst>
            <a:ext uri="{FF2B5EF4-FFF2-40B4-BE49-F238E27FC236}">
              <a16:creationId xmlns:a16="http://schemas.microsoft.com/office/drawing/2014/main" id="{00000000-0008-0000-0C00-000065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02" name="Text Box 16">
          <a:extLst>
            <a:ext uri="{FF2B5EF4-FFF2-40B4-BE49-F238E27FC236}">
              <a16:creationId xmlns:a16="http://schemas.microsoft.com/office/drawing/2014/main" id="{00000000-0008-0000-0C00-000066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03" name="Text Box 17">
          <a:extLst>
            <a:ext uri="{FF2B5EF4-FFF2-40B4-BE49-F238E27FC236}">
              <a16:creationId xmlns:a16="http://schemas.microsoft.com/office/drawing/2014/main" id="{00000000-0008-0000-0C00-000067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04" name="Text Box 18">
          <a:extLst>
            <a:ext uri="{FF2B5EF4-FFF2-40B4-BE49-F238E27FC236}">
              <a16:creationId xmlns:a16="http://schemas.microsoft.com/office/drawing/2014/main" id="{00000000-0008-0000-0C00-000068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05" name="Text Box 19">
          <a:extLst>
            <a:ext uri="{FF2B5EF4-FFF2-40B4-BE49-F238E27FC236}">
              <a16:creationId xmlns:a16="http://schemas.microsoft.com/office/drawing/2014/main" id="{00000000-0008-0000-0C00-000069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06" name="Text Box 1">
          <a:extLst>
            <a:ext uri="{FF2B5EF4-FFF2-40B4-BE49-F238E27FC236}">
              <a16:creationId xmlns:a16="http://schemas.microsoft.com/office/drawing/2014/main" id="{00000000-0008-0000-0C00-00006A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07" name="Text Box 2">
          <a:extLst>
            <a:ext uri="{FF2B5EF4-FFF2-40B4-BE49-F238E27FC236}">
              <a16:creationId xmlns:a16="http://schemas.microsoft.com/office/drawing/2014/main" id="{00000000-0008-0000-0C00-00006B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08" name="Text Box 3">
          <a:extLst>
            <a:ext uri="{FF2B5EF4-FFF2-40B4-BE49-F238E27FC236}">
              <a16:creationId xmlns:a16="http://schemas.microsoft.com/office/drawing/2014/main" id="{00000000-0008-0000-0C00-00006C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09" name="Text Box 4">
          <a:extLst>
            <a:ext uri="{FF2B5EF4-FFF2-40B4-BE49-F238E27FC236}">
              <a16:creationId xmlns:a16="http://schemas.microsoft.com/office/drawing/2014/main" id="{00000000-0008-0000-0C00-00006D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0" name="Text Box 5">
          <a:extLst>
            <a:ext uri="{FF2B5EF4-FFF2-40B4-BE49-F238E27FC236}">
              <a16:creationId xmlns:a16="http://schemas.microsoft.com/office/drawing/2014/main" id="{00000000-0008-0000-0C00-00006E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11" name="Text Box 6">
          <a:extLst>
            <a:ext uri="{FF2B5EF4-FFF2-40B4-BE49-F238E27FC236}">
              <a16:creationId xmlns:a16="http://schemas.microsoft.com/office/drawing/2014/main" id="{00000000-0008-0000-0C00-00006F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2" name="Text Box 7">
          <a:extLst>
            <a:ext uri="{FF2B5EF4-FFF2-40B4-BE49-F238E27FC236}">
              <a16:creationId xmlns:a16="http://schemas.microsoft.com/office/drawing/2014/main" id="{00000000-0008-0000-0C00-000070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3" name="Text Box 8">
          <a:extLst>
            <a:ext uri="{FF2B5EF4-FFF2-40B4-BE49-F238E27FC236}">
              <a16:creationId xmlns:a16="http://schemas.microsoft.com/office/drawing/2014/main" id="{00000000-0008-0000-0C00-000071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4" name="Text Box 10">
          <a:extLst>
            <a:ext uri="{FF2B5EF4-FFF2-40B4-BE49-F238E27FC236}">
              <a16:creationId xmlns:a16="http://schemas.microsoft.com/office/drawing/2014/main" id="{00000000-0008-0000-0C00-000072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xdr:col>
      <xdr:colOff>0</xdr:colOff>
      <xdr:row>3</xdr:row>
      <xdr:rowOff>10737</xdr:rowOff>
    </xdr:from>
    <xdr:to>
      <xdr:col>1</xdr:col>
      <xdr:colOff>0</xdr:colOff>
      <xdr:row>3</xdr:row>
      <xdr:rowOff>181184</xdr:rowOff>
    </xdr:to>
    <xdr:sp macro="" textlink="">
      <xdr:nvSpPr>
        <xdr:cNvPr id="115" name="Text Box 11">
          <a:extLst>
            <a:ext uri="{FF2B5EF4-FFF2-40B4-BE49-F238E27FC236}">
              <a16:creationId xmlns:a16="http://schemas.microsoft.com/office/drawing/2014/main" id="{00000000-0008-0000-0C00-000073000000}"/>
            </a:ext>
          </a:extLst>
        </xdr:cNvPr>
        <xdr:cNvSpPr txBox="1">
          <a:spLocks noChangeArrowheads="1"/>
        </xdr:cNvSpPr>
      </xdr:nvSpPr>
      <xdr:spPr bwMode="auto">
        <a:xfrm>
          <a:off x="25527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2</xdr:col>
      <xdr:colOff>0</xdr:colOff>
      <xdr:row>3</xdr:row>
      <xdr:rowOff>10737</xdr:rowOff>
    </xdr:from>
    <xdr:to>
      <xdr:col>2</xdr:col>
      <xdr:colOff>0</xdr:colOff>
      <xdr:row>3</xdr:row>
      <xdr:rowOff>181184</xdr:rowOff>
    </xdr:to>
    <xdr:sp macro="" textlink="">
      <xdr:nvSpPr>
        <xdr:cNvPr id="116" name="Text Box 12">
          <a:extLst>
            <a:ext uri="{FF2B5EF4-FFF2-40B4-BE49-F238E27FC236}">
              <a16:creationId xmlns:a16="http://schemas.microsoft.com/office/drawing/2014/main" id="{00000000-0008-0000-0C00-000074000000}"/>
            </a:ext>
          </a:extLst>
        </xdr:cNvPr>
        <xdr:cNvSpPr txBox="1">
          <a:spLocks noChangeArrowheads="1"/>
        </xdr:cNvSpPr>
      </xdr:nvSpPr>
      <xdr:spPr bwMode="auto">
        <a:xfrm>
          <a:off x="32861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17" name="Text Box 13">
          <a:extLst>
            <a:ext uri="{FF2B5EF4-FFF2-40B4-BE49-F238E27FC236}">
              <a16:creationId xmlns:a16="http://schemas.microsoft.com/office/drawing/2014/main" id="{00000000-0008-0000-0C00-000075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18" name="Text Box 14">
          <a:extLst>
            <a:ext uri="{FF2B5EF4-FFF2-40B4-BE49-F238E27FC236}">
              <a16:creationId xmlns:a16="http://schemas.microsoft.com/office/drawing/2014/main" id="{00000000-0008-0000-0C00-000076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19" name="Text Box 15">
          <a:extLst>
            <a:ext uri="{FF2B5EF4-FFF2-40B4-BE49-F238E27FC236}">
              <a16:creationId xmlns:a16="http://schemas.microsoft.com/office/drawing/2014/main" id="{00000000-0008-0000-0C00-000077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20" name="Text Box 16">
          <a:extLst>
            <a:ext uri="{FF2B5EF4-FFF2-40B4-BE49-F238E27FC236}">
              <a16:creationId xmlns:a16="http://schemas.microsoft.com/office/drawing/2014/main" id="{00000000-0008-0000-0C00-000078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21" name="Text Box 17">
          <a:extLst>
            <a:ext uri="{FF2B5EF4-FFF2-40B4-BE49-F238E27FC236}">
              <a16:creationId xmlns:a16="http://schemas.microsoft.com/office/drawing/2014/main" id="{00000000-0008-0000-0C00-000079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22" name="Text Box 18">
          <a:extLst>
            <a:ext uri="{FF2B5EF4-FFF2-40B4-BE49-F238E27FC236}">
              <a16:creationId xmlns:a16="http://schemas.microsoft.com/office/drawing/2014/main" id="{00000000-0008-0000-0C00-00007A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23" name="Text Box 19">
          <a:extLst>
            <a:ext uri="{FF2B5EF4-FFF2-40B4-BE49-F238E27FC236}">
              <a16:creationId xmlns:a16="http://schemas.microsoft.com/office/drawing/2014/main" id="{00000000-0008-0000-0C00-00007B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24" name="Text Box 12">
          <a:extLst>
            <a:ext uri="{FF2B5EF4-FFF2-40B4-BE49-F238E27FC236}">
              <a16:creationId xmlns:a16="http://schemas.microsoft.com/office/drawing/2014/main" id="{00000000-0008-0000-0C00-00007C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5</xdr:col>
      <xdr:colOff>0</xdr:colOff>
      <xdr:row>3</xdr:row>
      <xdr:rowOff>10737</xdr:rowOff>
    </xdr:from>
    <xdr:to>
      <xdr:col>5</xdr:col>
      <xdr:colOff>0</xdr:colOff>
      <xdr:row>3</xdr:row>
      <xdr:rowOff>181184</xdr:rowOff>
    </xdr:to>
    <xdr:sp macro="" textlink="">
      <xdr:nvSpPr>
        <xdr:cNvPr id="125" name="Text Box 12">
          <a:extLst>
            <a:ext uri="{FF2B5EF4-FFF2-40B4-BE49-F238E27FC236}">
              <a16:creationId xmlns:a16="http://schemas.microsoft.com/office/drawing/2014/main" id="{00000000-0008-0000-0C00-00007D000000}"/>
            </a:ext>
          </a:extLst>
        </xdr:cNvPr>
        <xdr:cNvSpPr txBox="1">
          <a:spLocks noChangeArrowheads="1"/>
        </xdr:cNvSpPr>
      </xdr:nvSpPr>
      <xdr:spPr bwMode="auto">
        <a:xfrm>
          <a:off x="548640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26" name="Text Box 12">
          <a:extLst>
            <a:ext uri="{FF2B5EF4-FFF2-40B4-BE49-F238E27FC236}">
              <a16:creationId xmlns:a16="http://schemas.microsoft.com/office/drawing/2014/main" id="{00000000-0008-0000-0C00-00007E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8</xdr:col>
      <xdr:colOff>0</xdr:colOff>
      <xdr:row>3</xdr:row>
      <xdr:rowOff>10737</xdr:rowOff>
    </xdr:from>
    <xdr:to>
      <xdr:col>8</xdr:col>
      <xdr:colOff>0</xdr:colOff>
      <xdr:row>3</xdr:row>
      <xdr:rowOff>181184</xdr:rowOff>
    </xdr:to>
    <xdr:sp macro="" textlink="">
      <xdr:nvSpPr>
        <xdr:cNvPr id="127" name="Text Box 12">
          <a:extLst>
            <a:ext uri="{FF2B5EF4-FFF2-40B4-BE49-F238E27FC236}">
              <a16:creationId xmlns:a16="http://schemas.microsoft.com/office/drawing/2014/main" id="{00000000-0008-0000-0C00-00007F000000}"/>
            </a:ext>
          </a:extLst>
        </xdr:cNvPr>
        <xdr:cNvSpPr txBox="1">
          <a:spLocks noChangeArrowheads="1"/>
        </xdr:cNvSpPr>
      </xdr:nvSpPr>
      <xdr:spPr bwMode="auto">
        <a:xfrm>
          <a:off x="768667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28" name="Text Box 12">
          <a:extLst>
            <a:ext uri="{FF2B5EF4-FFF2-40B4-BE49-F238E27FC236}">
              <a16:creationId xmlns:a16="http://schemas.microsoft.com/office/drawing/2014/main" id="{00000000-0008-0000-0C00-000080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11</xdr:col>
      <xdr:colOff>0</xdr:colOff>
      <xdr:row>3</xdr:row>
      <xdr:rowOff>10737</xdr:rowOff>
    </xdr:from>
    <xdr:to>
      <xdr:col>11</xdr:col>
      <xdr:colOff>0</xdr:colOff>
      <xdr:row>3</xdr:row>
      <xdr:rowOff>181184</xdr:rowOff>
    </xdr:to>
    <xdr:sp macro="" textlink="">
      <xdr:nvSpPr>
        <xdr:cNvPr id="129" name="Text Box 12">
          <a:extLst>
            <a:ext uri="{FF2B5EF4-FFF2-40B4-BE49-F238E27FC236}">
              <a16:creationId xmlns:a16="http://schemas.microsoft.com/office/drawing/2014/main" id="{00000000-0008-0000-0C00-000081000000}"/>
            </a:ext>
          </a:extLst>
        </xdr:cNvPr>
        <xdr:cNvSpPr txBox="1">
          <a:spLocks noChangeArrowheads="1"/>
        </xdr:cNvSpPr>
      </xdr:nvSpPr>
      <xdr:spPr bwMode="auto">
        <a:xfrm>
          <a:off x="9886950"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30" name="Text Box 12">
          <a:extLst>
            <a:ext uri="{FF2B5EF4-FFF2-40B4-BE49-F238E27FC236}">
              <a16:creationId xmlns:a16="http://schemas.microsoft.com/office/drawing/2014/main" id="{00000000-0008-0000-0C00-000082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twoCellAnchor>
    <xdr:from>
      <xdr:col>14</xdr:col>
      <xdr:colOff>0</xdr:colOff>
      <xdr:row>3</xdr:row>
      <xdr:rowOff>10737</xdr:rowOff>
    </xdr:from>
    <xdr:to>
      <xdr:col>14</xdr:col>
      <xdr:colOff>0</xdr:colOff>
      <xdr:row>3</xdr:row>
      <xdr:rowOff>181184</xdr:rowOff>
    </xdr:to>
    <xdr:sp macro="" textlink="">
      <xdr:nvSpPr>
        <xdr:cNvPr id="131" name="Text Box 12">
          <a:extLst>
            <a:ext uri="{FF2B5EF4-FFF2-40B4-BE49-F238E27FC236}">
              <a16:creationId xmlns:a16="http://schemas.microsoft.com/office/drawing/2014/main" id="{00000000-0008-0000-0C00-000083000000}"/>
            </a:ext>
          </a:extLst>
        </xdr:cNvPr>
        <xdr:cNvSpPr txBox="1">
          <a:spLocks noChangeArrowheads="1"/>
        </xdr:cNvSpPr>
      </xdr:nvSpPr>
      <xdr:spPr bwMode="auto">
        <a:xfrm>
          <a:off x="12087225" y="982287"/>
          <a:ext cx="0" cy="170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zh-TW" altLang="en-US" sz="1200" b="0" i="0" u="none" strike="noStrike" baseline="0">
              <a:solidFill>
                <a:srgbClr val="000000"/>
              </a:solidFill>
              <a:latin typeface="新細明體"/>
              <a:ea typeface="新細明體"/>
            </a:rPr>
            <a:t>罪名別</a:t>
          </a:r>
          <a:endParaRPr lang="zh-TW"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371475</xdr:colOff>
      <xdr:row>17</xdr:row>
      <xdr:rowOff>0</xdr:rowOff>
    </xdr:from>
    <xdr:to>
      <xdr:col>0</xdr:col>
      <xdr:colOff>466725</xdr:colOff>
      <xdr:row>17</xdr:row>
      <xdr:rowOff>0</xdr:rowOff>
    </xdr:to>
    <xdr:sp macro="" textlink="">
      <xdr:nvSpPr>
        <xdr:cNvPr id="2" name="AutoShape 1">
          <a:extLst>
            <a:ext uri="{FF2B5EF4-FFF2-40B4-BE49-F238E27FC236}">
              <a16:creationId xmlns:a16="http://schemas.microsoft.com/office/drawing/2014/main" id="{00000000-0008-0000-0F00-000002000000}"/>
            </a:ext>
          </a:extLst>
        </xdr:cNvPr>
        <xdr:cNvSpPr>
          <a:spLocks/>
        </xdr:cNvSpPr>
      </xdr:nvSpPr>
      <xdr:spPr bwMode="auto">
        <a:xfrm>
          <a:off x="371475" y="5572125"/>
          <a:ext cx="95250"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371475</xdr:colOff>
      <xdr:row>17</xdr:row>
      <xdr:rowOff>0</xdr:rowOff>
    </xdr:from>
    <xdr:to>
      <xdr:col>0</xdr:col>
      <xdr:colOff>466725</xdr:colOff>
      <xdr:row>17</xdr:row>
      <xdr:rowOff>0</xdr:rowOff>
    </xdr:to>
    <xdr:sp macro="" textlink="">
      <xdr:nvSpPr>
        <xdr:cNvPr id="3" name="AutoShape 2">
          <a:extLst>
            <a:ext uri="{FF2B5EF4-FFF2-40B4-BE49-F238E27FC236}">
              <a16:creationId xmlns:a16="http://schemas.microsoft.com/office/drawing/2014/main" id="{00000000-0008-0000-0F00-000003000000}"/>
            </a:ext>
          </a:extLst>
        </xdr:cNvPr>
        <xdr:cNvSpPr>
          <a:spLocks/>
        </xdr:cNvSpPr>
      </xdr:nvSpPr>
      <xdr:spPr bwMode="auto">
        <a:xfrm>
          <a:off x="371475" y="5572125"/>
          <a:ext cx="95250"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371475</xdr:colOff>
      <xdr:row>17</xdr:row>
      <xdr:rowOff>0</xdr:rowOff>
    </xdr:from>
    <xdr:to>
      <xdr:col>0</xdr:col>
      <xdr:colOff>466725</xdr:colOff>
      <xdr:row>17</xdr:row>
      <xdr:rowOff>0</xdr:rowOff>
    </xdr:to>
    <xdr:sp macro="" textlink="">
      <xdr:nvSpPr>
        <xdr:cNvPr id="4" name="AutoShape 1">
          <a:extLst>
            <a:ext uri="{FF2B5EF4-FFF2-40B4-BE49-F238E27FC236}">
              <a16:creationId xmlns:a16="http://schemas.microsoft.com/office/drawing/2014/main" id="{00000000-0008-0000-0F00-000004000000}"/>
            </a:ext>
          </a:extLst>
        </xdr:cNvPr>
        <xdr:cNvSpPr>
          <a:spLocks/>
        </xdr:cNvSpPr>
      </xdr:nvSpPr>
      <xdr:spPr bwMode="auto">
        <a:xfrm>
          <a:off x="371475" y="5572125"/>
          <a:ext cx="95250"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371475</xdr:colOff>
      <xdr:row>17</xdr:row>
      <xdr:rowOff>0</xdr:rowOff>
    </xdr:from>
    <xdr:to>
      <xdr:col>0</xdr:col>
      <xdr:colOff>466725</xdr:colOff>
      <xdr:row>17</xdr:row>
      <xdr:rowOff>0</xdr:rowOff>
    </xdr:to>
    <xdr:sp macro="" textlink="">
      <xdr:nvSpPr>
        <xdr:cNvPr id="5" name="AutoShape 2">
          <a:extLst>
            <a:ext uri="{FF2B5EF4-FFF2-40B4-BE49-F238E27FC236}">
              <a16:creationId xmlns:a16="http://schemas.microsoft.com/office/drawing/2014/main" id="{00000000-0008-0000-0F00-000005000000}"/>
            </a:ext>
          </a:extLst>
        </xdr:cNvPr>
        <xdr:cNvSpPr>
          <a:spLocks/>
        </xdr:cNvSpPr>
      </xdr:nvSpPr>
      <xdr:spPr bwMode="auto">
        <a:xfrm>
          <a:off x="371475" y="5572125"/>
          <a:ext cx="95250" cy="0"/>
        </a:xfrm>
        <a:prstGeom prst="leftBrace">
          <a:avLst>
            <a:gd name="adj1" fmla="val -2147483648"/>
            <a:gd name="adj2" fmla="val 50000"/>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3</xdr:row>
      <xdr:rowOff>19050</xdr:rowOff>
    </xdr:from>
    <xdr:to>
      <xdr:col>9</xdr:col>
      <xdr:colOff>0</xdr:colOff>
      <xdr:row>7</xdr:row>
      <xdr:rowOff>190500</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7181850" y="771525"/>
          <a:ext cx="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zh-TW" altLang="en-US" sz="1200" b="0" i="0" u="none" strike="noStrike" baseline="0">
              <a:solidFill>
                <a:srgbClr val="000000"/>
              </a:solidFill>
              <a:latin typeface="新細明體"/>
              <a:ea typeface="新細明體"/>
            </a:rPr>
            <a:t>年別</a:t>
          </a:r>
          <a:endParaRPr lang="zh-TW" altLang="en-US"/>
        </a:p>
      </xdr:txBody>
    </xdr:sp>
    <xdr:clientData/>
  </xdr:twoCellAnchor>
  <xdr:twoCellAnchor>
    <xdr:from>
      <xdr:col>1</xdr:col>
      <xdr:colOff>19050</xdr:colOff>
      <xdr:row>28</xdr:row>
      <xdr:rowOff>95250</xdr:rowOff>
    </xdr:from>
    <xdr:to>
      <xdr:col>1</xdr:col>
      <xdr:colOff>95250</xdr:colOff>
      <xdr:row>29</xdr:row>
      <xdr:rowOff>152400</xdr:rowOff>
    </xdr:to>
    <xdr:sp macro="" textlink="">
      <xdr:nvSpPr>
        <xdr:cNvPr id="3" name="AutoShape 47">
          <a:extLst>
            <a:ext uri="{FF2B5EF4-FFF2-40B4-BE49-F238E27FC236}">
              <a16:creationId xmlns:a16="http://schemas.microsoft.com/office/drawing/2014/main" id="{00000000-0008-0000-1200-000003000000}"/>
            </a:ext>
          </a:extLst>
        </xdr:cNvPr>
        <xdr:cNvSpPr>
          <a:spLocks/>
        </xdr:cNvSpPr>
      </xdr:nvSpPr>
      <xdr:spPr bwMode="auto">
        <a:xfrm>
          <a:off x="428625" y="5848350"/>
          <a:ext cx="76200" cy="247650"/>
        </a:xfrm>
        <a:prstGeom prst="leftBrace">
          <a:avLst>
            <a:gd name="adj1" fmla="val 4413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10</xdr:row>
      <xdr:rowOff>85725</xdr:rowOff>
    </xdr:from>
    <xdr:to>
      <xdr:col>1</xdr:col>
      <xdr:colOff>95250</xdr:colOff>
      <xdr:row>11</xdr:row>
      <xdr:rowOff>123825</xdr:rowOff>
    </xdr:to>
    <xdr:sp macro="" textlink="">
      <xdr:nvSpPr>
        <xdr:cNvPr id="4" name="AutoShape 47">
          <a:extLst>
            <a:ext uri="{FF2B5EF4-FFF2-40B4-BE49-F238E27FC236}">
              <a16:creationId xmlns:a16="http://schemas.microsoft.com/office/drawing/2014/main" id="{00000000-0008-0000-1200-000004000000}"/>
            </a:ext>
          </a:extLst>
        </xdr:cNvPr>
        <xdr:cNvSpPr>
          <a:spLocks/>
        </xdr:cNvSpPr>
      </xdr:nvSpPr>
      <xdr:spPr bwMode="auto">
        <a:xfrm>
          <a:off x="428625" y="2409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12</xdr:row>
      <xdr:rowOff>85725</xdr:rowOff>
    </xdr:from>
    <xdr:to>
      <xdr:col>1</xdr:col>
      <xdr:colOff>95250</xdr:colOff>
      <xdr:row>13</xdr:row>
      <xdr:rowOff>123825</xdr:rowOff>
    </xdr:to>
    <xdr:sp macro="" textlink="">
      <xdr:nvSpPr>
        <xdr:cNvPr id="5" name="AutoShape 47">
          <a:extLst>
            <a:ext uri="{FF2B5EF4-FFF2-40B4-BE49-F238E27FC236}">
              <a16:creationId xmlns:a16="http://schemas.microsoft.com/office/drawing/2014/main" id="{00000000-0008-0000-1200-000005000000}"/>
            </a:ext>
          </a:extLst>
        </xdr:cNvPr>
        <xdr:cNvSpPr>
          <a:spLocks/>
        </xdr:cNvSpPr>
      </xdr:nvSpPr>
      <xdr:spPr bwMode="auto">
        <a:xfrm>
          <a:off x="428625" y="2790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16</xdr:row>
      <xdr:rowOff>85725</xdr:rowOff>
    </xdr:from>
    <xdr:to>
      <xdr:col>1</xdr:col>
      <xdr:colOff>95250</xdr:colOff>
      <xdr:row>17</xdr:row>
      <xdr:rowOff>123825</xdr:rowOff>
    </xdr:to>
    <xdr:sp macro="" textlink="">
      <xdr:nvSpPr>
        <xdr:cNvPr id="6" name="AutoShape 47">
          <a:extLst>
            <a:ext uri="{FF2B5EF4-FFF2-40B4-BE49-F238E27FC236}">
              <a16:creationId xmlns:a16="http://schemas.microsoft.com/office/drawing/2014/main" id="{00000000-0008-0000-1200-000006000000}"/>
            </a:ext>
          </a:extLst>
        </xdr:cNvPr>
        <xdr:cNvSpPr>
          <a:spLocks/>
        </xdr:cNvSpPr>
      </xdr:nvSpPr>
      <xdr:spPr bwMode="auto">
        <a:xfrm>
          <a:off x="428625" y="3552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18</xdr:row>
      <xdr:rowOff>85725</xdr:rowOff>
    </xdr:from>
    <xdr:to>
      <xdr:col>1</xdr:col>
      <xdr:colOff>95250</xdr:colOff>
      <xdr:row>19</xdr:row>
      <xdr:rowOff>123825</xdr:rowOff>
    </xdr:to>
    <xdr:sp macro="" textlink="">
      <xdr:nvSpPr>
        <xdr:cNvPr id="7" name="AutoShape 47">
          <a:extLst>
            <a:ext uri="{FF2B5EF4-FFF2-40B4-BE49-F238E27FC236}">
              <a16:creationId xmlns:a16="http://schemas.microsoft.com/office/drawing/2014/main" id="{00000000-0008-0000-1200-000007000000}"/>
            </a:ext>
          </a:extLst>
        </xdr:cNvPr>
        <xdr:cNvSpPr>
          <a:spLocks/>
        </xdr:cNvSpPr>
      </xdr:nvSpPr>
      <xdr:spPr bwMode="auto">
        <a:xfrm>
          <a:off x="428625" y="3933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20</xdr:row>
      <xdr:rowOff>85725</xdr:rowOff>
    </xdr:from>
    <xdr:to>
      <xdr:col>1</xdr:col>
      <xdr:colOff>95250</xdr:colOff>
      <xdr:row>21</xdr:row>
      <xdr:rowOff>123825</xdr:rowOff>
    </xdr:to>
    <xdr:sp macro="" textlink="">
      <xdr:nvSpPr>
        <xdr:cNvPr id="8" name="AutoShape 47">
          <a:extLst>
            <a:ext uri="{FF2B5EF4-FFF2-40B4-BE49-F238E27FC236}">
              <a16:creationId xmlns:a16="http://schemas.microsoft.com/office/drawing/2014/main" id="{00000000-0008-0000-1200-000008000000}"/>
            </a:ext>
          </a:extLst>
        </xdr:cNvPr>
        <xdr:cNvSpPr>
          <a:spLocks/>
        </xdr:cNvSpPr>
      </xdr:nvSpPr>
      <xdr:spPr bwMode="auto">
        <a:xfrm>
          <a:off x="428625" y="4314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22</xdr:row>
      <xdr:rowOff>85725</xdr:rowOff>
    </xdr:from>
    <xdr:to>
      <xdr:col>1</xdr:col>
      <xdr:colOff>95250</xdr:colOff>
      <xdr:row>23</xdr:row>
      <xdr:rowOff>123825</xdr:rowOff>
    </xdr:to>
    <xdr:sp macro="" textlink="">
      <xdr:nvSpPr>
        <xdr:cNvPr id="9" name="AutoShape 47">
          <a:extLst>
            <a:ext uri="{FF2B5EF4-FFF2-40B4-BE49-F238E27FC236}">
              <a16:creationId xmlns:a16="http://schemas.microsoft.com/office/drawing/2014/main" id="{00000000-0008-0000-1200-000009000000}"/>
            </a:ext>
          </a:extLst>
        </xdr:cNvPr>
        <xdr:cNvSpPr>
          <a:spLocks/>
        </xdr:cNvSpPr>
      </xdr:nvSpPr>
      <xdr:spPr bwMode="auto">
        <a:xfrm>
          <a:off x="428625" y="4695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24</xdr:row>
      <xdr:rowOff>85725</xdr:rowOff>
    </xdr:from>
    <xdr:to>
      <xdr:col>1</xdr:col>
      <xdr:colOff>95250</xdr:colOff>
      <xdr:row>25</xdr:row>
      <xdr:rowOff>123825</xdr:rowOff>
    </xdr:to>
    <xdr:sp macro="" textlink="">
      <xdr:nvSpPr>
        <xdr:cNvPr id="10" name="AutoShape 47">
          <a:extLst>
            <a:ext uri="{FF2B5EF4-FFF2-40B4-BE49-F238E27FC236}">
              <a16:creationId xmlns:a16="http://schemas.microsoft.com/office/drawing/2014/main" id="{00000000-0008-0000-1200-00000A000000}"/>
            </a:ext>
          </a:extLst>
        </xdr:cNvPr>
        <xdr:cNvSpPr>
          <a:spLocks/>
        </xdr:cNvSpPr>
      </xdr:nvSpPr>
      <xdr:spPr bwMode="auto">
        <a:xfrm>
          <a:off x="428625" y="5076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0</xdr:colOff>
      <xdr:row>3</xdr:row>
      <xdr:rowOff>19050</xdr:rowOff>
    </xdr:from>
    <xdr:to>
      <xdr:col>9</xdr:col>
      <xdr:colOff>0</xdr:colOff>
      <xdr:row>7</xdr:row>
      <xdr:rowOff>190500</xdr:rowOff>
    </xdr:to>
    <xdr:sp macro="" textlink="">
      <xdr:nvSpPr>
        <xdr:cNvPr id="11" name="Text Box 1">
          <a:extLst>
            <a:ext uri="{FF2B5EF4-FFF2-40B4-BE49-F238E27FC236}">
              <a16:creationId xmlns:a16="http://schemas.microsoft.com/office/drawing/2014/main" id="{00000000-0008-0000-1200-00000B000000}"/>
            </a:ext>
          </a:extLst>
        </xdr:cNvPr>
        <xdr:cNvSpPr txBox="1">
          <a:spLocks noChangeArrowheads="1"/>
        </xdr:cNvSpPr>
      </xdr:nvSpPr>
      <xdr:spPr bwMode="auto">
        <a:xfrm>
          <a:off x="7181850" y="771525"/>
          <a:ext cx="0" cy="1085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zh-TW" altLang="en-US" sz="1200" b="0" i="0" u="none" strike="noStrike" baseline="0">
              <a:solidFill>
                <a:srgbClr val="000000"/>
              </a:solidFill>
              <a:latin typeface="新細明體"/>
              <a:ea typeface="新細明體"/>
            </a:rPr>
            <a:t>年別</a:t>
          </a:r>
          <a:endParaRPr lang="zh-TW" altLang="en-US"/>
        </a:p>
      </xdr:txBody>
    </xdr:sp>
    <xdr:clientData/>
  </xdr:twoCellAnchor>
  <xdr:twoCellAnchor>
    <xdr:from>
      <xdr:col>1</xdr:col>
      <xdr:colOff>19050</xdr:colOff>
      <xdr:row>14</xdr:row>
      <xdr:rowOff>85725</xdr:rowOff>
    </xdr:from>
    <xdr:to>
      <xdr:col>1</xdr:col>
      <xdr:colOff>95250</xdr:colOff>
      <xdr:row>15</xdr:row>
      <xdr:rowOff>123825</xdr:rowOff>
    </xdr:to>
    <xdr:sp macro="" textlink="">
      <xdr:nvSpPr>
        <xdr:cNvPr id="12" name="AutoShape 47">
          <a:extLst>
            <a:ext uri="{FF2B5EF4-FFF2-40B4-BE49-F238E27FC236}">
              <a16:creationId xmlns:a16="http://schemas.microsoft.com/office/drawing/2014/main" id="{00000000-0008-0000-1200-00000C000000}"/>
            </a:ext>
          </a:extLst>
        </xdr:cNvPr>
        <xdr:cNvSpPr>
          <a:spLocks/>
        </xdr:cNvSpPr>
      </xdr:nvSpPr>
      <xdr:spPr bwMode="auto">
        <a:xfrm>
          <a:off x="428625" y="3171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19050</xdr:colOff>
      <xdr:row>26</xdr:row>
      <xdr:rowOff>85725</xdr:rowOff>
    </xdr:from>
    <xdr:to>
      <xdr:col>1</xdr:col>
      <xdr:colOff>95250</xdr:colOff>
      <xdr:row>27</xdr:row>
      <xdr:rowOff>123825</xdr:rowOff>
    </xdr:to>
    <xdr:sp macro="" textlink="">
      <xdr:nvSpPr>
        <xdr:cNvPr id="13" name="AutoShape 47">
          <a:extLst>
            <a:ext uri="{FF2B5EF4-FFF2-40B4-BE49-F238E27FC236}">
              <a16:creationId xmlns:a16="http://schemas.microsoft.com/office/drawing/2014/main" id="{00000000-0008-0000-1200-00000D000000}"/>
            </a:ext>
          </a:extLst>
        </xdr:cNvPr>
        <xdr:cNvSpPr>
          <a:spLocks/>
        </xdr:cNvSpPr>
      </xdr:nvSpPr>
      <xdr:spPr bwMode="auto">
        <a:xfrm>
          <a:off x="428625" y="5457825"/>
          <a:ext cx="76200" cy="228600"/>
        </a:xfrm>
        <a:prstGeom prst="leftBrace">
          <a:avLst>
            <a:gd name="adj1" fmla="val 25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17</xdr:col>
      <xdr:colOff>0</xdr:colOff>
      <xdr:row>2</xdr:row>
      <xdr:rowOff>57150</xdr:rowOff>
    </xdr:from>
    <xdr:to>
      <xdr:col>17</xdr:col>
      <xdr:colOff>0</xdr:colOff>
      <xdr:row>6</xdr:row>
      <xdr:rowOff>238125</xdr:rowOff>
    </xdr:to>
    <xdr:sp macro="" textlink="">
      <xdr:nvSpPr>
        <xdr:cNvPr id="2" name="文字 4">
          <a:extLst>
            <a:ext uri="{FF2B5EF4-FFF2-40B4-BE49-F238E27FC236}">
              <a16:creationId xmlns:a16="http://schemas.microsoft.com/office/drawing/2014/main" id="{00000000-0008-0000-1400-000002000000}"/>
            </a:ext>
          </a:extLst>
        </xdr:cNvPr>
        <xdr:cNvSpPr txBox="1">
          <a:spLocks noChangeArrowheads="1"/>
        </xdr:cNvSpPr>
      </xdr:nvSpPr>
      <xdr:spPr bwMode="auto">
        <a:xfrm>
          <a:off x="11620500" y="647700"/>
          <a:ext cx="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細明體"/>
              <a:ea typeface="細明體"/>
            </a:rPr>
            <a:t>肅清煙毒</a:t>
          </a:r>
          <a:endParaRPr lang="zh-TW" altLang="en-US"/>
        </a:p>
      </xdr:txBody>
    </xdr:sp>
    <xdr:clientData/>
  </xdr:twoCellAnchor>
  <xdr:twoCellAnchor>
    <xdr:from>
      <xdr:col>17</xdr:col>
      <xdr:colOff>0</xdr:colOff>
      <xdr:row>2</xdr:row>
      <xdr:rowOff>47625</xdr:rowOff>
    </xdr:from>
    <xdr:to>
      <xdr:col>17</xdr:col>
      <xdr:colOff>0</xdr:colOff>
      <xdr:row>6</xdr:row>
      <xdr:rowOff>228600</xdr:rowOff>
    </xdr:to>
    <xdr:sp macro="" textlink="">
      <xdr:nvSpPr>
        <xdr:cNvPr id="3" name="文字 5">
          <a:extLst>
            <a:ext uri="{FF2B5EF4-FFF2-40B4-BE49-F238E27FC236}">
              <a16:creationId xmlns:a16="http://schemas.microsoft.com/office/drawing/2014/main" id="{00000000-0008-0000-1400-000003000000}"/>
            </a:ext>
          </a:extLst>
        </xdr:cNvPr>
        <xdr:cNvSpPr txBox="1">
          <a:spLocks noChangeArrowheads="1"/>
        </xdr:cNvSpPr>
      </xdr:nvSpPr>
      <xdr:spPr bwMode="auto">
        <a:xfrm>
          <a:off x="11620500" y="638175"/>
          <a:ext cx="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500"/>
            </a:lnSpc>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10</xdr:col>
      <xdr:colOff>0</xdr:colOff>
      <xdr:row>26</xdr:row>
      <xdr:rowOff>57150</xdr:rowOff>
    </xdr:from>
    <xdr:to>
      <xdr:col>10</xdr:col>
      <xdr:colOff>0</xdr:colOff>
      <xdr:row>30</xdr:row>
      <xdr:rowOff>238125</xdr:rowOff>
    </xdr:to>
    <xdr:sp macro="" textlink="">
      <xdr:nvSpPr>
        <xdr:cNvPr id="4" name="文字 4">
          <a:extLst>
            <a:ext uri="{FF2B5EF4-FFF2-40B4-BE49-F238E27FC236}">
              <a16:creationId xmlns:a16="http://schemas.microsoft.com/office/drawing/2014/main" id="{00000000-0008-0000-1400-000004000000}"/>
            </a:ext>
          </a:extLst>
        </xdr:cNvPr>
        <xdr:cNvSpPr txBox="1">
          <a:spLocks noChangeArrowheads="1"/>
        </xdr:cNvSpPr>
      </xdr:nvSpPr>
      <xdr:spPr bwMode="auto">
        <a:xfrm>
          <a:off x="7153275" y="64103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肅清煙毒</a:t>
          </a:r>
          <a:endParaRPr lang="zh-TW" altLang="en-US"/>
        </a:p>
      </xdr:txBody>
    </xdr:sp>
    <xdr:clientData/>
  </xdr:twoCellAnchor>
  <xdr:twoCellAnchor>
    <xdr:from>
      <xdr:col>10</xdr:col>
      <xdr:colOff>0</xdr:colOff>
      <xdr:row>26</xdr:row>
      <xdr:rowOff>47625</xdr:rowOff>
    </xdr:from>
    <xdr:to>
      <xdr:col>10</xdr:col>
      <xdr:colOff>0</xdr:colOff>
      <xdr:row>30</xdr:row>
      <xdr:rowOff>228600</xdr:rowOff>
    </xdr:to>
    <xdr:sp macro="" textlink="">
      <xdr:nvSpPr>
        <xdr:cNvPr id="5" name="文字 5">
          <a:extLst>
            <a:ext uri="{FF2B5EF4-FFF2-40B4-BE49-F238E27FC236}">
              <a16:creationId xmlns:a16="http://schemas.microsoft.com/office/drawing/2014/main" id="{00000000-0008-0000-1400-000005000000}"/>
            </a:ext>
          </a:extLst>
        </xdr:cNvPr>
        <xdr:cNvSpPr txBox="1">
          <a:spLocks noChangeArrowheads="1"/>
        </xdr:cNvSpPr>
      </xdr:nvSpPr>
      <xdr:spPr bwMode="auto">
        <a:xfrm>
          <a:off x="7153275" y="64103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7</xdr:col>
      <xdr:colOff>0</xdr:colOff>
      <xdr:row>2</xdr:row>
      <xdr:rowOff>9525</xdr:rowOff>
    </xdr:from>
    <xdr:to>
      <xdr:col>7</xdr:col>
      <xdr:colOff>0</xdr:colOff>
      <xdr:row>6</xdr:row>
      <xdr:rowOff>295275</xdr:rowOff>
    </xdr:to>
    <xdr:sp macro="" textlink="">
      <xdr:nvSpPr>
        <xdr:cNvPr id="6" name="文字 2">
          <a:extLst>
            <a:ext uri="{FF2B5EF4-FFF2-40B4-BE49-F238E27FC236}">
              <a16:creationId xmlns:a16="http://schemas.microsoft.com/office/drawing/2014/main" id="{00000000-0008-0000-1400-000006000000}"/>
            </a:ext>
          </a:extLst>
        </xdr:cNvPr>
        <xdr:cNvSpPr txBox="1">
          <a:spLocks noChangeArrowheads="1"/>
        </xdr:cNvSpPr>
      </xdr:nvSpPr>
      <xdr:spPr bwMode="auto">
        <a:xfrm>
          <a:off x="4600575" y="600075"/>
          <a:ext cx="0" cy="168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twoCellAnchor>
    <xdr:from>
      <xdr:col>7</xdr:col>
      <xdr:colOff>0</xdr:colOff>
      <xdr:row>2</xdr:row>
      <xdr:rowOff>20262</xdr:rowOff>
    </xdr:from>
    <xdr:to>
      <xdr:col>7</xdr:col>
      <xdr:colOff>0</xdr:colOff>
      <xdr:row>6</xdr:row>
      <xdr:rowOff>212151</xdr:rowOff>
    </xdr:to>
    <xdr:sp macro="" textlink="">
      <xdr:nvSpPr>
        <xdr:cNvPr id="7" name="文字 2">
          <a:extLst>
            <a:ext uri="{FF2B5EF4-FFF2-40B4-BE49-F238E27FC236}">
              <a16:creationId xmlns:a16="http://schemas.microsoft.com/office/drawing/2014/main" id="{00000000-0008-0000-1400-000007000000}"/>
            </a:ext>
          </a:extLst>
        </xdr:cNvPr>
        <xdr:cNvSpPr txBox="1">
          <a:spLocks noChangeArrowheads="1"/>
        </xdr:cNvSpPr>
      </xdr:nvSpPr>
      <xdr:spPr bwMode="auto">
        <a:xfrm>
          <a:off x="4600575" y="610812"/>
          <a:ext cx="0" cy="16015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twoCellAnchor>
    <xdr:from>
      <xdr:col>17</xdr:col>
      <xdr:colOff>0</xdr:colOff>
      <xdr:row>2</xdr:row>
      <xdr:rowOff>57150</xdr:rowOff>
    </xdr:from>
    <xdr:to>
      <xdr:col>17</xdr:col>
      <xdr:colOff>0</xdr:colOff>
      <xdr:row>6</xdr:row>
      <xdr:rowOff>238125</xdr:rowOff>
    </xdr:to>
    <xdr:sp macro="" textlink="">
      <xdr:nvSpPr>
        <xdr:cNvPr id="8" name="文字 4">
          <a:extLst>
            <a:ext uri="{FF2B5EF4-FFF2-40B4-BE49-F238E27FC236}">
              <a16:creationId xmlns:a16="http://schemas.microsoft.com/office/drawing/2014/main" id="{00000000-0008-0000-1400-000008000000}"/>
            </a:ext>
          </a:extLst>
        </xdr:cNvPr>
        <xdr:cNvSpPr txBox="1">
          <a:spLocks noChangeArrowheads="1"/>
        </xdr:cNvSpPr>
      </xdr:nvSpPr>
      <xdr:spPr bwMode="auto">
        <a:xfrm>
          <a:off x="11620500" y="647700"/>
          <a:ext cx="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細明體"/>
              <a:ea typeface="細明體"/>
            </a:rPr>
            <a:t>肅清煙毒</a:t>
          </a:r>
          <a:endParaRPr lang="zh-TW" altLang="en-US"/>
        </a:p>
      </xdr:txBody>
    </xdr:sp>
    <xdr:clientData/>
  </xdr:twoCellAnchor>
  <xdr:twoCellAnchor>
    <xdr:from>
      <xdr:col>17</xdr:col>
      <xdr:colOff>0</xdr:colOff>
      <xdr:row>2</xdr:row>
      <xdr:rowOff>47625</xdr:rowOff>
    </xdr:from>
    <xdr:to>
      <xdr:col>17</xdr:col>
      <xdr:colOff>0</xdr:colOff>
      <xdr:row>6</xdr:row>
      <xdr:rowOff>228600</xdr:rowOff>
    </xdr:to>
    <xdr:sp macro="" textlink="">
      <xdr:nvSpPr>
        <xdr:cNvPr id="9" name="文字 5">
          <a:extLst>
            <a:ext uri="{FF2B5EF4-FFF2-40B4-BE49-F238E27FC236}">
              <a16:creationId xmlns:a16="http://schemas.microsoft.com/office/drawing/2014/main" id="{00000000-0008-0000-1400-000009000000}"/>
            </a:ext>
          </a:extLst>
        </xdr:cNvPr>
        <xdr:cNvSpPr txBox="1">
          <a:spLocks noChangeArrowheads="1"/>
        </xdr:cNvSpPr>
      </xdr:nvSpPr>
      <xdr:spPr bwMode="auto">
        <a:xfrm>
          <a:off x="11620500" y="638175"/>
          <a:ext cx="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500"/>
            </a:lnSpc>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10</xdr:col>
      <xdr:colOff>0</xdr:colOff>
      <xdr:row>26</xdr:row>
      <xdr:rowOff>57150</xdr:rowOff>
    </xdr:from>
    <xdr:to>
      <xdr:col>10</xdr:col>
      <xdr:colOff>0</xdr:colOff>
      <xdr:row>30</xdr:row>
      <xdr:rowOff>238125</xdr:rowOff>
    </xdr:to>
    <xdr:sp macro="" textlink="">
      <xdr:nvSpPr>
        <xdr:cNvPr id="10" name="文字 4">
          <a:extLst>
            <a:ext uri="{FF2B5EF4-FFF2-40B4-BE49-F238E27FC236}">
              <a16:creationId xmlns:a16="http://schemas.microsoft.com/office/drawing/2014/main" id="{00000000-0008-0000-1400-00000A000000}"/>
            </a:ext>
          </a:extLst>
        </xdr:cNvPr>
        <xdr:cNvSpPr txBox="1">
          <a:spLocks noChangeArrowheads="1"/>
        </xdr:cNvSpPr>
      </xdr:nvSpPr>
      <xdr:spPr bwMode="auto">
        <a:xfrm>
          <a:off x="7153275" y="64103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新細明體"/>
              <a:ea typeface="新細明體"/>
            </a:rPr>
            <a:t>肅清煙毒</a:t>
          </a:r>
          <a:endParaRPr lang="zh-TW" altLang="en-US"/>
        </a:p>
      </xdr:txBody>
    </xdr:sp>
    <xdr:clientData/>
  </xdr:twoCellAnchor>
  <xdr:twoCellAnchor>
    <xdr:from>
      <xdr:col>10</xdr:col>
      <xdr:colOff>0</xdr:colOff>
      <xdr:row>26</xdr:row>
      <xdr:rowOff>47625</xdr:rowOff>
    </xdr:from>
    <xdr:to>
      <xdr:col>10</xdr:col>
      <xdr:colOff>0</xdr:colOff>
      <xdr:row>30</xdr:row>
      <xdr:rowOff>228600</xdr:rowOff>
    </xdr:to>
    <xdr:sp macro="" textlink="">
      <xdr:nvSpPr>
        <xdr:cNvPr id="11" name="文字 5">
          <a:extLst>
            <a:ext uri="{FF2B5EF4-FFF2-40B4-BE49-F238E27FC236}">
              <a16:creationId xmlns:a16="http://schemas.microsoft.com/office/drawing/2014/main" id="{00000000-0008-0000-1400-00000B000000}"/>
            </a:ext>
          </a:extLst>
        </xdr:cNvPr>
        <xdr:cNvSpPr txBox="1">
          <a:spLocks noChangeArrowheads="1"/>
        </xdr:cNvSpPr>
      </xdr:nvSpPr>
      <xdr:spPr bwMode="auto">
        <a:xfrm>
          <a:off x="7153275" y="64103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7</xdr:col>
      <xdr:colOff>0</xdr:colOff>
      <xdr:row>2</xdr:row>
      <xdr:rowOff>9525</xdr:rowOff>
    </xdr:from>
    <xdr:to>
      <xdr:col>7</xdr:col>
      <xdr:colOff>0</xdr:colOff>
      <xdr:row>6</xdr:row>
      <xdr:rowOff>295275</xdr:rowOff>
    </xdr:to>
    <xdr:sp macro="" textlink="">
      <xdr:nvSpPr>
        <xdr:cNvPr id="12" name="文字 2">
          <a:extLst>
            <a:ext uri="{FF2B5EF4-FFF2-40B4-BE49-F238E27FC236}">
              <a16:creationId xmlns:a16="http://schemas.microsoft.com/office/drawing/2014/main" id="{00000000-0008-0000-1400-00000C000000}"/>
            </a:ext>
          </a:extLst>
        </xdr:cNvPr>
        <xdr:cNvSpPr txBox="1">
          <a:spLocks noChangeArrowheads="1"/>
        </xdr:cNvSpPr>
      </xdr:nvSpPr>
      <xdr:spPr bwMode="auto">
        <a:xfrm>
          <a:off x="4600575" y="600075"/>
          <a:ext cx="0" cy="168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twoCellAnchor>
    <xdr:from>
      <xdr:col>7</xdr:col>
      <xdr:colOff>0</xdr:colOff>
      <xdr:row>2</xdr:row>
      <xdr:rowOff>20262</xdr:rowOff>
    </xdr:from>
    <xdr:to>
      <xdr:col>7</xdr:col>
      <xdr:colOff>0</xdr:colOff>
      <xdr:row>6</xdr:row>
      <xdr:rowOff>212151</xdr:rowOff>
    </xdr:to>
    <xdr:sp macro="" textlink="">
      <xdr:nvSpPr>
        <xdr:cNvPr id="13" name="文字 2">
          <a:extLst>
            <a:ext uri="{FF2B5EF4-FFF2-40B4-BE49-F238E27FC236}">
              <a16:creationId xmlns:a16="http://schemas.microsoft.com/office/drawing/2014/main" id="{00000000-0008-0000-1400-00000D000000}"/>
            </a:ext>
          </a:extLst>
        </xdr:cNvPr>
        <xdr:cNvSpPr txBox="1">
          <a:spLocks noChangeArrowheads="1"/>
        </xdr:cNvSpPr>
      </xdr:nvSpPr>
      <xdr:spPr bwMode="auto">
        <a:xfrm>
          <a:off x="4600575" y="610812"/>
          <a:ext cx="0" cy="16015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twoCellAnchor>
    <xdr:from>
      <xdr:col>12</xdr:col>
      <xdr:colOff>0</xdr:colOff>
      <xdr:row>2</xdr:row>
      <xdr:rowOff>49530</xdr:rowOff>
    </xdr:from>
    <xdr:to>
      <xdr:col>12</xdr:col>
      <xdr:colOff>0</xdr:colOff>
      <xdr:row>7</xdr:row>
      <xdr:rowOff>0</xdr:rowOff>
    </xdr:to>
    <xdr:sp macro="" textlink="">
      <xdr:nvSpPr>
        <xdr:cNvPr id="14" name="文字 4">
          <a:extLst>
            <a:ext uri="{FF2B5EF4-FFF2-40B4-BE49-F238E27FC236}">
              <a16:creationId xmlns:a16="http://schemas.microsoft.com/office/drawing/2014/main" id="{00000000-0008-0000-1400-00000E000000}"/>
            </a:ext>
          </a:extLst>
        </xdr:cNvPr>
        <xdr:cNvSpPr txBox="1">
          <a:spLocks noChangeArrowheads="1"/>
        </xdr:cNvSpPr>
      </xdr:nvSpPr>
      <xdr:spPr bwMode="auto">
        <a:xfrm>
          <a:off x="8429625" y="640080"/>
          <a:ext cx="0" cy="16459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27432" anchor="ctr" upright="1"/>
        <a:lstStyle/>
        <a:p>
          <a:pPr algn="ctr" rtl="0">
            <a:defRPr sz="1000"/>
          </a:pPr>
          <a:r>
            <a:rPr lang="zh-TW" altLang="en-US" sz="1200" b="0" i="0" u="none" strike="noStrike" baseline="0">
              <a:solidFill>
                <a:srgbClr val="000000"/>
              </a:solidFill>
              <a:latin typeface="細明體"/>
              <a:ea typeface="細明體"/>
            </a:rPr>
            <a:t>肅清煙毒</a:t>
          </a:r>
          <a:endParaRPr lang="zh-TW" altLang="en-US"/>
        </a:p>
      </xdr:txBody>
    </xdr:sp>
    <xdr:clientData/>
  </xdr:twoCellAnchor>
  <xdr:twoCellAnchor>
    <xdr:from>
      <xdr:col>12</xdr:col>
      <xdr:colOff>0</xdr:colOff>
      <xdr:row>2</xdr:row>
      <xdr:rowOff>47625</xdr:rowOff>
    </xdr:from>
    <xdr:to>
      <xdr:col>12</xdr:col>
      <xdr:colOff>0</xdr:colOff>
      <xdr:row>6</xdr:row>
      <xdr:rowOff>228600</xdr:rowOff>
    </xdr:to>
    <xdr:sp macro="" textlink="">
      <xdr:nvSpPr>
        <xdr:cNvPr id="15" name="文字 5">
          <a:extLst>
            <a:ext uri="{FF2B5EF4-FFF2-40B4-BE49-F238E27FC236}">
              <a16:creationId xmlns:a16="http://schemas.microsoft.com/office/drawing/2014/main" id="{00000000-0008-0000-1400-00000F000000}"/>
            </a:ext>
          </a:extLst>
        </xdr:cNvPr>
        <xdr:cNvSpPr txBox="1">
          <a:spLocks noChangeArrowheads="1"/>
        </xdr:cNvSpPr>
      </xdr:nvSpPr>
      <xdr:spPr bwMode="auto">
        <a:xfrm>
          <a:off x="8429625" y="638175"/>
          <a:ext cx="0" cy="15906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500"/>
            </a:lnSpc>
            <a:defRPr sz="1000"/>
          </a:pPr>
          <a:r>
            <a:rPr lang="zh-TW" altLang="en-US" sz="1200" b="0" i="0" u="none" strike="noStrike" baseline="0">
              <a:solidFill>
                <a:srgbClr val="000000"/>
              </a:solidFill>
              <a:latin typeface="細明體"/>
              <a:ea typeface="細明體"/>
            </a:rPr>
            <a:t>條例</a:t>
          </a:r>
          <a:endParaRPr lang="zh-TW" altLang="en-US"/>
        </a:p>
      </xdr:txBody>
    </xdr:sp>
    <xdr:clientData/>
  </xdr:twoCellAnchor>
  <xdr:twoCellAnchor>
    <xdr:from>
      <xdr:col>10</xdr:col>
      <xdr:colOff>0</xdr:colOff>
      <xdr:row>2</xdr:row>
      <xdr:rowOff>9525</xdr:rowOff>
    </xdr:from>
    <xdr:to>
      <xdr:col>10</xdr:col>
      <xdr:colOff>0</xdr:colOff>
      <xdr:row>6</xdr:row>
      <xdr:rowOff>295275</xdr:rowOff>
    </xdr:to>
    <xdr:sp macro="" textlink="">
      <xdr:nvSpPr>
        <xdr:cNvPr id="16" name="文字 2">
          <a:extLst>
            <a:ext uri="{FF2B5EF4-FFF2-40B4-BE49-F238E27FC236}">
              <a16:creationId xmlns:a16="http://schemas.microsoft.com/office/drawing/2014/main" id="{00000000-0008-0000-1400-000010000000}"/>
            </a:ext>
          </a:extLst>
        </xdr:cNvPr>
        <xdr:cNvSpPr txBox="1">
          <a:spLocks noChangeArrowheads="1"/>
        </xdr:cNvSpPr>
      </xdr:nvSpPr>
      <xdr:spPr bwMode="auto">
        <a:xfrm>
          <a:off x="7153275" y="600075"/>
          <a:ext cx="0" cy="1685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twoCellAnchor>
    <xdr:from>
      <xdr:col>10</xdr:col>
      <xdr:colOff>0</xdr:colOff>
      <xdr:row>2</xdr:row>
      <xdr:rowOff>20262</xdr:rowOff>
    </xdr:from>
    <xdr:to>
      <xdr:col>10</xdr:col>
      <xdr:colOff>0</xdr:colOff>
      <xdr:row>6</xdr:row>
      <xdr:rowOff>204524</xdr:rowOff>
    </xdr:to>
    <xdr:sp macro="" textlink="">
      <xdr:nvSpPr>
        <xdr:cNvPr id="17" name="文字 2">
          <a:extLst>
            <a:ext uri="{FF2B5EF4-FFF2-40B4-BE49-F238E27FC236}">
              <a16:creationId xmlns:a16="http://schemas.microsoft.com/office/drawing/2014/main" id="{00000000-0008-0000-1400-000011000000}"/>
            </a:ext>
          </a:extLst>
        </xdr:cNvPr>
        <xdr:cNvSpPr txBox="1">
          <a:spLocks noChangeArrowheads="1"/>
        </xdr:cNvSpPr>
      </xdr:nvSpPr>
      <xdr:spPr bwMode="auto">
        <a:xfrm>
          <a:off x="7153275" y="610812"/>
          <a:ext cx="0" cy="15939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0">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dist" rtl="0">
            <a:defRPr sz="1000"/>
          </a:pPr>
          <a:r>
            <a:rPr lang="zh-TW" altLang="en-US" sz="1400" b="0" i="0" u="none" strike="noStrike" baseline="0">
              <a:solidFill>
                <a:srgbClr val="000000"/>
              </a:solidFill>
              <a:latin typeface="華康中黑體"/>
              <a:ea typeface="華康中黑體"/>
            </a:rPr>
            <a:t>條例</a:t>
          </a:r>
        </a:p>
        <a:p>
          <a:pPr algn="dist" rtl="0">
            <a:defRPr sz="1000"/>
          </a:pPr>
          <a:r>
            <a:rPr lang="zh-TW" altLang="en-US" sz="1400" b="0" i="0" u="none" strike="noStrike" baseline="0">
              <a:solidFill>
                <a:srgbClr val="000000"/>
              </a:solidFill>
              <a:latin typeface="華康中黑體"/>
              <a:ea typeface="華康中黑體"/>
            </a:rPr>
            <a:t>肅清煙毒</a:t>
          </a:r>
          <a:endParaRPr lang="zh-TW" altLang="en-US"/>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3"/>
  <sheetViews>
    <sheetView showGridLines="0" zoomScale="80" zoomScaleNormal="80" workbookViewId="0">
      <selection activeCell="P12" sqref="P12"/>
    </sheetView>
  </sheetViews>
  <sheetFormatPr defaultColWidth="9" defaultRowHeight="15.75"/>
  <cols>
    <col min="1" max="1" width="6.875" style="3" customWidth="1"/>
    <col min="2" max="2" width="23" style="3" customWidth="1"/>
    <col min="3" max="3" width="8.625" style="18" customWidth="1"/>
    <col min="4" max="4" width="8.625" style="19" customWidth="1"/>
    <col min="5" max="5" width="8.625" style="18" customWidth="1"/>
    <col min="6" max="6" width="8.625" style="19" customWidth="1"/>
    <col min="7" max="7" width="8.625" style="18" customWidth="1"/>
    <col min="8" max="8" width="8.625" style="19" customWidth="1"/>
    <col min="9" max="9" width="8.625" style="18" customWidth="1"/>
    <col min="10" max="10" width="8.625" style="19" customWidth="1"/>
    <col min="11" max="11" width="8.625" style="18" customWidth="1"/>
    <col min="12" max="12" width="8.625" style="19" customWidth="1"/>
    <col min="13" max="16384" width="9" style="3"/>
  </cols>
  <sheetData>
    <row r="1" spans="1:12" s="1" customFormat="1" ht="30.6" customHeight="1">
      <c r="A1" s="924" t="s">
        <v>1395</v>
      </c>
      <c r="B1" s="924"/>
      <c r="C1" s="924"/>
      <c r="D1" s="924"/>
      <c r="E1" s="924"/>
      <c r="F1" s="924"/>
      <c r="G1" s="924"/>
      <c r="H1" s="924"/>
      <c r="I1" s="924"/>
      <c r="J1" s="924"/>
      <c r="K1" s="924"/>
      <c r="L1" s="924"/>
    </row>
    <row r="2" spans="1:12" ht="30" customHeight="1">
      <c r="A2" s="2"/>
      <c r="B2" s="2"/>
      <c r="C2" s="925" t="s">
        <v>0</v>
      </c>
      <c r="D2" s="925"/>
      <c r="E2" s="925" t="s">
        <v>1</v>
      </c>
      <c r="F2" s="925"/>
      <c r="G2" s="925" t="s">
        <v>2</v>
      </c>
      <c r="H2" s="925"/>
      <c r="I2" s="925" t="s">
        <v>3</v>
      </c>
      <c r="J2" s="925"/>
      <c r="K2" s="925" t="s">
        <v>4</v>
      </c>
      <c r="L2" s="925"/>
    </row>
    <row r="3" spans="1:12" ht="30" customHeight="1">
      <c r="A3" s="10"/>
      <c r="B3" s="10"/>
      <c r="C3" s="4" t="s">
        <v>5</v>
      </c>
      <c r="D3" s="5" t="s">
        <v>6</v>
      </c>
      <c r="E3" s="4" t="s">
        <v>5</v>
      </c>
      <c r="F3" s="5" t="s">
        <v>6</v>
      </c>
      <c r="G3" s="4" t="s">
        <v>5</v>
      </c>
      <c r="H3" s="5" t="s">
        <v>6</v>
      </c>
      <c r="I3" s="4" t="s">
        <v>5</v>
      </c>
      <c r="J3" s="5" t="s">
        <v>6</v>
      </c>
      <c r="K3" s="4" t="s">
        <v>7</v>
      </c>
      <c r="L3" s="5" t="s">
        <v>6</v>
      </c>
    </row>
    <row r="4" spans="1:12" ht="45" customHeight="1">
      <c r="A4" s="921" t="s">
        <v>694</v>
      </c>
      <c r="B4" s="922"/>
      <c r="C4" s="6">
        <f t="shared" ref="C4:L4" si="0">SUM(C5:C11)</f>
        <v>459220</v>
      </c>
      <c r="D4" s="7">
        <f t="shared" si="0"/>
        <v>100</v>
      </c>
      <c r="E4" s="6">
        <f t="shared" si="0"/>
        <v>482428</v>
      </c>
      <c r="F4" s="7">
        <f t="shared" si="0"/>
        <v>100</v>
      </c>
      <c r="G4" s="6">
        <f t="shared" si="0"/>
        <v>486772</v>
      </c>
      <c r="H4" s="7">
        <f t="shared" si="0"/>
        <v>99.999999999999986</v>
      </c>
      <c r="I4" s="6">
        <f t="shared" si="0"/>
        <v>470896</v>
      </c>
      <c r="J4" s="8">
        <f t="shared" si="0"/>
        <v>100</v>
      </c>
      <c r="K4" s="9">
        <f t="shared" si="0"/>
        <v>499607</v>
      </c>
      <c r="L4" s="8">
        <f t="shared" si="0"/>
        <v>99.999999999999986</v>
      </c>
    </row>
    <row r="5" spans="1:12" ht="45" customHeight="1">
      <c r="A5" s="927" t="s">
        <v>695</v>
      </c>
      <c r="B5" s="593" t="s">
        <v>8</v>
      </c>
      <c r="C5" s="6">
        <v>16431</v>
      </c>
      <c r="D5" s="7">
        <v>3.5780236052436742</v>
      </c>
      <c r="E5" s="6">
        <v>17653</v>
      </c>
      <c r="F5" s="7">
        <v>3.6591988856368203</v>
      </c>
      <c r="G5" s="6">
        <v>16035</v>
      </c>
      <c r="H5" s="7">
        <v>3.2941500332804678</v>
      </c>
      <c r="I5" s="6">
        <v>16033</v>
      </c>
      <c r="J5" s="7">
        <f>I5/I$4*100</f>
        <v>3.4047857701063506</v>
      </c>
      <c r="K5" s="6">
        <v>13475</v>
      </c>
      <c r="L5" s="7">
        <f>K5/K$4*100</f>
        <v>2.6971199362699081</v>
      </c>
    </row>
    <row r="6" spans="1:12" ht="45" customHeight="1">
      <c r="A6" s="927"/>
      <c r="B6" s="593" t="s">
        <v>9</v>
      </c>
      <c r="C6" s="6">
        <v>872</v>
      </c>
      <c r="D6" s="7">
        <v>0.18988720003484169</v>
      </c>
      <c r="E6" s="6">
        <v>1334</v>
      </c>
      <c r="F6" s="7">
        <v>0.27651794671951047</v>
      </c>
      <c r="G6" s="6">
        <v>1101</v>
      </c>
      <c r="H6" s="7">
        <v>0.22618392183609576</v>
      </c>
      <c r="I6" s="6">
        <v>620</v>
      </c>
      <c r="J6" s="7">
        <f t="shared" ref="J6:L11" si="1">I6/I$4*100</f>
        <v>0.13166389181475316</v>
      </c>
      <c r="K6" s="6">
        <v>440</v>
      </c>
      <c r="L6" s="7">
        <f t="shared" si="1"/>
        <v>8.8069222408813319E-2</v>
      </c>
    </row>
    <row r="7" spans="1:12" ht="45" customHeight="1">
      <c r="A7" s="927"/>
      <c r="B7" s="593" t="s">
        <v>10</v>
      </c>
      <c r="C7" s="6">
        <v>104</v>
      </c>
      <c r="D7" s="7">
        <v>2.2647097251861852E-2</v>
      </c>
      <c r="E7" s="6">
        <v>201</v>
      </c>
      <c r="F7" s="7">
        <v>4.1664248343794306E-2</v>
      </c>
      <c r="G7" s="6">
        <v>163</v>
      </c>
      <c r="H7" s="7">
        <v>3.3485903051120439E-2</v>
      </c>
      <c r="I7" s="6">
        <v>138</v>
      </c>
      <c r="J7" s="7">
        <f t="shared" si="1"/>
        <v>2.9305833984574085E-2</v>
      </c>
      <c r="K7" s="6">
        <v>142</v>
      </c>
      <c r="L7" s="7">
        <f t="shared" si="1"/>
        <v>2.8422339959207937E-2</v>
      </c>
    </row>
    <row r="8" spans="1:12" ht="45" customHeight="1">
      <c r="A8" s="927"/>
      <c r="B8" s="593" t="s">
        <v>11</v>
      </c>
      <c r="C8" s="6">
        <v>335738</v>
      </c>
      <c r="D8" s="7">
        <v>73.110491703323021</v>
      </c>
      <c r="E8" s="6">
        <v>353712</v>
      </c>
      <c r="F8" s="7">
        <v>73.319127413831694</v>
      </c>
      <c r="G8" s="6">
        <v>352565</v>
      </c>
      <c r="H8" s="7">
        <v>72.429186559621343</v>
      </c>
      <c r="I8" s="6">
        <v>341992</v>
      </c>
      <c r="J8" s="7">
        <f t="shared" si="1"/>
        <v>72.625802725017834</v>
      </c>
      <c r="K8" s="6">
        <v>361046</v>
      </c>
      <c r="L8" s="7">
        <f t="shared" si="1"/>
        <v>72.266001076846393</v>
      </c>
    </row>
    <row r="9" spans="1:12" ht="45" customHeight="1">
      <c r="A9" s="927"/>
      <c r="B9" s="593" t="s">
        <v>12</v>
      </c>
      <c r="C9" s="6">
        <v>28216</v>
      </c>
      <c r="D9" s="7">
        <v>6.1443316928705194</v>
      </c>
      <c r="E9" s="6">
        <v>28805</v>
      </c>
      <c r="F9" s="7">
        <v>5.9708391718556966</v>
      </c>
      <c r="G9" s="6">
        <v>31406</v>
      </c>
      <c r="H9" s="7">
        <v>6.4518912344999304</v>
      </c>
      <c r="I9" s="6">
        <v>28244</v>
      </c>
      <c r="J9" s="7">
        <f t="shared" si="1"/>
        <v>5.9979273555094972</v>
      </c>
      <c r="K9" s="6">
        <v>36353</v>
      </c>
      <c r="L9" s="7">
        <f t="shared" si="1"/>
        <v>7.2763191868808876</v>
      </c>
    </row>
    <row r="10" spans="1:12" ht="45" customHeight="1">
      <c r="A10" s="927"/>
      <c r="B10" s="593" t="s">
        <v>13</v>
      </c>
      <c r="C10" s="6">
        <v>76766</v>
      </c>
      <c r="D10" s="7">
        <v>16.71660641958103</v>
      </c>
      <c r="E10" s="6">
        <v>79626</v>
      </c>
      <c r="F10" s="7">
        <v>16.505260888671469</v>
      </c>
      <c r="G10" s="6">
        <v>84863</v>
      </c>
      <c r="H10" s="7">
        <v>17.433829390351129</v>
      </c>
      <c r="I10" s="6">
        <v>83131</v>
      </c>
      <c r="J10" s="7">
        <f t="shared" si="1"/>
        <v>17.653791920084263</v>
      </c>
      <c r="K10" s="6">
        <v>87558</v>
      </c>
      <c r="L10" s="7">
        <f t="shared" si="1"/>
        <v>17.525374944706542</v>
      </c>
    </row>
    <row r="11" spans="1:12" ht="45" customHeight="1">
      <c r="A11" s="926" t="s">
        <v>693</v>
      </c>
      <c r="B11" s="926"/>
      <c r="C11" s="13">
        <v>1093</v>
      </c>
      <c r="D11" s="14">
        <v>0.23801228169504812</v>
      </c>
      <c r="E11" s="13">
        <v>1097</v>
      </c>
      <c r="F11" s="14">
        <v>0.22739144494100674</v>
      </c>
      <c r="G11" s="13">
        <v>639</v>
      </c>
      <c r="H11" s="14">
        <v>0.13127295735991387</v>
      </c>
      <c r="I11" s="13">
        <v>738</v>
      </c>
      <c r="J11" s="14">
        <f t="shared" si="1"/>
        <v>0.15672250348272229</v>
      </c>
      <c r="K11" s="13">
        <v>593</v>
      </c>
      <c r="L11" s="14">
        <f t="shared" si="1"/>
        <v>0.11869329292824159</v>
      </c>
    </row>
    <row r="12" spans="1:12" s="15" customFormat="1" ht="14.25">
      <c r="A12" s="592" t="s">
        <v>691</v>
      </c>
      <c r="C12" s="16"/>
      <c r="D12" s="17"/>
      <c r="E12" s="16"/>
      <c r="F12" s="17"/>
      <c r="G12" s="16"/>
      <c r="H12" s="17"/>
      <c r="I12" s="16"/>
      <c r="J12" s="17"/>
      <c r="K12" s="16"/>
      <c r="L12" s="17"/>
    </row>
    <row r="13" spans="1:12" ht="31.5" customHeight="1">
      <c r="A13" s="923" t="s">
        <v>692</v>
      </c>
      <c r="B13" s="923"/>
      <c r="C13" s="923"/>
      <c r="D13" s="923"/>
      <c r="E13" s="923"/>
      <c r="F13" s="923"/>
      <c r="G13" s="923"/>
      <c r="H13" s="923"/>
      <c r="I13" s="923"/>
      <c r="J13" s="923"/>
      <c r="K13" s="923"/>
      <c r="L13" s="923"/>
    </row>
  </sheetData>
  <mergeCells count="10">
    <mergeCell ref="A4:B4"/>
    <mergeCell ref="A13:L13"/>
    <mergeCell ref="A1:L1"/>
    <mergeCell ref="C2:D2"/>
    <mergeCell ref="E2:F2"/>
    <mergeCell ref="G2:H2"/>
    <mergeCell ref="I2:J2"/>
    <mergeCell ref="K2:L2"/>
    <mergeCell ref="A11:B11"/>
    <mergeCell ref="A5:A10"/>
  </mergeCells>
  <phoneticPr fontId="7" type="noConversion"/>
  <printOptions horizontalCentered="1" verticalCentered="1"/>
  <pageMargins left="0.39370078740157483" right="0.39370078740157483" top="0.74803149606299213" bottom="0.74803149606299213" header="0.31496062992125984" footer="0.31496062992125984"/>
  <pageSetup paperSize="11" scale="66"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48"/>
  <sheetViews>
    <sheetView showGridLines="0" zoomScaleNormal="100" workbookViewId="0">
      <selection activeCell="X52" sqref="X52"/>
    </sheetView>
  </sheetViews>
  <sheetFormatPr defaultColWidth="9" defaultRowHeight="15.75"/>
  <cols>
    <col min="1" max="1" width="36.625" style="31" customWidth="1"/>
    <col min="2" max="7" width="9.375" style="31" customWidth="1"/>
    <col min="8" max="8" width="8" style="31" customWidth="1"/>
    <col min="9" max="14" width="9.375" style="31" customWidth="1"/>
    <col min="15" max="15" width="8" style="31" customWidth="1"/>
    <col min="16" max="21" width="9.375" style="31" customWidth="1"/>
    <col min="22" max="22" width="8" style="31" customWidth="1"/>
    <col min="23" max="28" width="9.375" style="31" customWidth="1"/>
    <col min="29" max="29" width="8" style="31" customWidth="1"/>
    <col min="30" max="35" width="9.375" style="31" customWidth="1"/>
    <col min="36" max="36" width="8" style="31" customWidth="1"/>
    <col min="37" max="16384" width="9" style="31"/>
  </cols>
  <sheetData>
    <row r="1" spans="1:36" s="94" customFormat="1" ht="30.6" customHeight="1">
      <c r="A1" s="930" t="s">
        <v>1357</v>
      </c>
      <c r="B1" s="930"/>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row>
    <row r="2" spans="1:36" s="23" customFormat="1" ht="21" customHeight="1">
      <c r="A2" s="931"/>
      <c r="B2" s="961" t="s">
        <v>1186</v>
      </c>
      <c r="C2" s="961"/>
      <c r="D2" s="961"/>
      <c r="E2" s="961"/>
      <c r="F2" s="961"/>
      <c r="G2" s="961"/>
      <c r="H2" s="961"/>
      <c r="I2" s="961" t="s">
        <v>1033</v>
      </c>
      <c r="J2" s="961"/>
      <c r="K2" s="961"/>
      <c r="L2" s="961"/>
      <c r="M2" s="961"/>
      <c r="N2" s="961"/>
      <c r="O2" s="961"/>
      <c r="P2" s="961" t="s">
        <v>330</v>
      </c>
      <c r="Q2" s="961"/>
      <c r="R2" s="961"/>
      <c r="S2" s="961"/>
      <c r="T2" s="961"/>
      <c r="U2" s="961"/>
      <c r="V2" s="961"/>
      <c r="W2" s="961" t="s">
        <v>331</v>
      </c>
      <c r="X2" s="961"/>
      <c r="Y2" s="961"/>
      <c r="Z2" s="961"/>
      <c r="AA2" s="961"/>
      <c r="AB2" s="961"/>
      <c r="AC2" s="961"/>
      <c r="AD2" s="961" t="s">
        <v>332</v>
      </c>
      <c r="AE2" s="961"/>
      <c r="AF2" s="961"/>
      <c r="AG2" s="961"/>
      <c r="AH2" s="961"/>
      <c r="AI2" s="961"/>
      <c r="AJ2" s="961"/>
    </row>
    <row r="3" spans="1:36" s="49" customFormat="1" ht="21" customHeight="1">
      <c r="A3" s="932"/>
      <c r="B3" s="960" t="s">
        <v>1187</v>
      </c>
      <c r="C3" s="960"/>
      <c r="D3" s="960"/>
      <c r="E3" s="933" t="s">
        <v>1035</v>
      </c>
      <c r="F3" s="933"/>
      <c r="G3" s="933"/>
      <c r="H3" s="610" t="s">
        <v>1036</v>
      </c>
      <c r="I3" s="960" t="s">
        <v>1187</v>
      </c>
      <c r="J3" s="960"/>
      <c r="K3" s="960"/>
      <c r="L3" s="933" t="s">
        <v>1035</v>
      </c>
      <c r="M3" s="933"/>
      <c r="N3" s="933"/>
      <c r="O3" s="610" t="s">
        <v>1188</v>
      </c>
      <c r="P3" s="960" t="s">
        <v>1034</v>
      </c>
      <c r="Q3" s="960"/>
      <c r="R3" s="960"/>
      <c r="S3" s="933" t="s">
        <v>1189</v>
      </c>
      <c r="T3" s="933"/>
      <c r="U3" s="933"/>
      <c r="V3" s="610" t="s">
        <v>1036</v>
      </c>
      <c r="W3" s="960" t="s">
        <v>1190</v>
      </c>
      <c r="X3" s="960"/>
      <c r="Y3" s="960"/>
      <c r="Z3" s="933" t="s">
        <v>1189</v>
      </c>
      <c r="AA3" s="933"/>
      <c r="AB3" s="933"/>
      <c r="AC3" s="610" t="s">
        <v>1036</v>
      </c>
      <c r="AD3" s="960" t="s">
        <v>1034</v>
      </c>
      <c r="AE3" s="960"/>
      <c r="AF3" s="960"/>
      <c r="AG3" s="933" t="s">
        <v>1189</v>
      </c>
      <c r="AH3" s="933"/>
      <c r="AI3" s="933"/>
      <c r="AJ3" s="610" t="s">
        <v>1191</v>
      </c>
    </row>
    <row r="4" spans="1:36" s="613" customFormat="1" ht="16.5">
      <c r="A4" s="932"/>
      <c r="B4" s="611" t="s">
        <v>752</v>
      </c>
      <c r="C4" s="612" t="s">
        <v>1192</v>
      </c>
      <c r="D4" s="612" t="s">
        <v>670</v>
      </c>
      <c r="E4" s="611" t="s">
        <v>1030</v>
      </c>
      <c r="F4" s="612" t="s">
        <v>669</v>
      </c>
      <c r="G4" s="612" t="s">
        <v>670</v>
      </c>
      <c r="H4" s="612" t="s">
        <v>1169</v>
      </c>
      <c r="I4" s="611" t="s">
        <v>752</v>
      </c>
      <c r="J4" s="612" t="s">
        <v>669</v>
      </c>
      <c r="K4" s="612" t="s">
        <v>1172</v>
      </c>
      <c r="L4" s="611" t="s">
        <v>1030</v>
      </c>
      <c r="M4" s="612" t="s">
        <v>1193</v>
      </c>
      <c r="N4" s="612" t="s">
        <v>1167</v>
      </c>
      <c r="O4" s="612" t="s">
        <v>1169</v>
      </c>
      <c r="P4" s="611" t="s">
        <v>1194</v>
      </c>
      <c r="Q4" s="612" t="s">
        <v>1193</v>
      </c>
      <c r="R4" s="612" t="s">
        <v>670</v>
      </c>
      <c r="S4" s="611" t="s">
        <v>1195</v>
      </c>
      <c r="T4" s="612" t="s">
        <v>669</v>
      </c>
      <c r="U4" s="612" t="s">
        <v>1172</v>
      </c>
      <c r="V4" s="612" t="s">
        <v>1175</v>
      </c>
      <c r="W4" s="611" t="s">
        <v>1194</v>
      </c>
      <c r="X4" s="612" t="s">
        <v>1193</v>
      </c>
      <c r="Y4" s="612" t="s">
        <v>1172</v>
      </c>
      <c r="Z4" s="611" t="s">
        <v>1030</v>
      </c>
      <c r="AA4" s="612" t="s">
        <v>1164</v>
      </c>
      <c r="AB4" s="612" t="s">
        <v>670</v>
      </c>
      <c r="AC4" s="612" t="s">
        <v>1175</v>
      </c>
      <c r="AD4" s="611" t="s">
        <v>1194</v>
      </c>
      <c r="AE4" s="612" t="s">
        <v>1193</v>
      </c>
      <c r="AF4" s="612" t="s">
        <v>1167</v>
      </c>
      <c r="AG4" s="611" t="s">
        <v>1030</v>
      </c>
      <c r="AH4" s="612" t="s">
        <v>1193</v>
      </c>
      <c r="AI4" s="612" t="s">
        <v>670</v>
      </c>
      <c r="AJ4" s="612" t="s">
        <v>1175</v>
      </c>
    </row>
    <row r="5" spans="1:36" ht="19.5" customHeight="1">
      <c r="A5" s="49" t="s">
        <v>132</v>
      </c>
      <c r="B5" s="87">
        <v>136654</v>
      </c>
      <c r="C5" s="87">
        <v>112811</v>
      </c>
      <c r="D5" s="87">
        <v>21688</v>
      </c>
      <c r="E5" s="87">
        <v>65894</v>
      </c>
      <c r="F5" s="87">
        <v>56694</v>
      </c>
      <c r="G5" s="87">
        <v>8637</v>
      </c>
      <c r="H5" s="90">
        <v>48.219591084051693</v>
      </c>
      <c r="I5" s="87">
        <v>144928</v>
      </c>
      <c r="J5" s="87">
        <v>119497</v>
      </c>
      <c r="K5" s="87">
        <v>23453</v>
      </c>
      <c r="L5" s="87">
        <v>67354</v>
      </c>
      <c r="M5" s="87">
        <v>58098</v>
      </c>
      <c r="N5" s="87">
        <v>8727</v>
      </c>
      <c r="O5" s="90">
        <v>46.474111282843893</v>
      </c>
      <c r="P5" s="87">
        <v>148132</v>
      </c>
      <c r="Q5" s="87">
        <v>121447</v>
      </c>
      <c r="R5" s="87">
        <v>24920</v>
      </c>
      <c r="S5" s="87">
        <v>74963</v>
      </c>
      <c r="T5" s="87">
        <v>63951</v>
      </c>
      <c r="U5" s="87">
        <v>10577</v>
      </c>
      <c r="V5" s="90">
        <f>S5/P5*100</f>
        <v>50.605541003969435</v>
      </c>
      <c r="W5" s="87">
        <v>140572</v>
      </c>
      <c r="X5" s="87">
        <v>113988</v>
      </c>
      <c r="Y5" s="87">
        <v>24670</v>
      </c>
      <c r="Z5" s="87">
        <v>73228</v>
      </c>
      <c r="AA5" s="87">
        <v>61713</v>
      </c>
      <c r="AB5" s="87">
        <v>11041</v>
      </c>
      <c r="AC5" s="90">
        <f>Z5/W5*100</f>
        <v>52.092877671228976</v>
      </c>
      <c r="AD5" s="106">
        <v>127341</v>
      </c>
      <c r="AE5" s="106">
        <v>101601</v>
      </c>
      <c r="AF5" s="106">
        <v>23717</v>
      </c>
      <c r="AG5" s="106">
        <v>57179</v>
      </c>
      <c r="AH5" s="106">
        <v>47811</v>
      </c>
      <c r="AI5" s="106">
        <v>8912</v>
      </c>
      <c r="AJ5" s="90">
        <f>AG5/AD5*100</f>
        <v>44.90227028215579</v>
      </c>
    </row>
    <row r="6" spans="1:36" ht="19.5" customHeight="1">
      <c r="A6" s="42" t="s">
        <v>1046</v>
      </c>
      <c r="B6" s="87">
        <v>57</v>
      </c>
      <c r="C6" s="87">
        <v>50</v>
      </c>
      <c r="D6" s="87">
        <v>7</v>
      </c>
      <c r="E6" s="87">
        <v>25</v>
      </c>
      <c r="F6" s="87">
        <v>24</v>
      </c>
      <c r="G6" s="87">
        <v>1</v>
      </c>
      <c r="H6" s="90">
        <f>E6/B6*100</f>
        <v>43.859649122807014</v>
      </c>
      <c r="I6" s="87">
        <v>64</v>
      </c>
      <c r="J6" s="87">
        <v>58</v>
      </c>
      <c r="K6" s="87">
        <v>6</v>
      </c>
      <c r="L6" s="87">
        <v>43</v>
      </c>
      <c r="M6" s="87">
        <v>42</v>
      </c>
      <c r="N6" s="87">
        <v>1</v>
      </c>
      <c r="O6" s="90">
        <f>L6/I6*100</f>
        <v>67.1875</v>
      </c>
      <c r="P6" s="87">
        <v>65</v>
      </c>
      <c r="Q6" s="87">
        <v>62</v>
      </c>
      <c r="R6" s="87">
        <v>3</v>
      </c>
      <c r="S6" s="87">
        <v>52</v>
      </c>
      <c r="T6" s="87">
        <v>50</v>
      </c>
      <c r="U6" s="87">
        <v>2</v>
      </c>
      <c r="V6" s="90">
        <f>S6/P6*100</f>
        <v>80</v>
      </c>
      <c r="W6" s="87">
        <v>67</v>
      </c>
      <c r="X6" s="87">
        <v>57</v>
      </c>
      <c r="Y6" s="87">
        <v>10</v>
      </c>
      <c r="Z6" s="87">
        <v>31</v>
      </c>
      <c r="AA6" s="87">
        <v>28</v>
      </c>
      <c r="AB6" s="87">
        <v>3</v>
      </c>
      <c r="AC6" s="90">
        <f>Z6/W6*100</f>
        <v>46.268656716417908</v>
      </c>
      <c r="AD6" s="111">
        <v>50</v>
      </c>
      <c r="AE6" s="111">
        <v>46</v>
      </c>
      <c r="AF6" s="111">
        <v>4</v>
      </c>
      <c r="AG6" s="111">
        <v>37</v>
      </c>
      <c r="AH6" s="111">
        <v>34</v>
      </c>
      <c r="AI6" s="111">
        <v>3</v>
      </c>
      <c r="AJ6" s="108">
        <f t="shared" ref="AJ6:AJ44" si="0">AG6/AD6*100</f>
        <v>74</v>
      </c>
    </row>
    <row r="7" spans="1:36" ht="19.5" customHeight="1">
      <c r="A7" s="42" t="s">
        <v>1047</v>
      </c>
      <c r="B7" s="87">
        <v>53</v>
      </c>
      <c r="C7" s="87">
        <v>32</v>
      </c>
      <c r="D7" s="87">
        <v>17</v>
      </c>
      <c r="E7" s="87">
        <v>15</v>
      </c>
      <c r="F7" s="87">
        <v>7</v>
      </c>
      <c r="G7" s="87">
        <v>7</v>
      </c>
      <c r="H7" s="90">
        <f>E7/B7*100</f>
        <v>28.30188679245283</v>
      </c>
      <c r="I7" s="87">
        <v>13</v>
      </c>
      <c r="J7" s="87">
        <v>11</v>
      </c>
      <c r="K7" s="87">
        <v>2</v>
      </c>
      <c r="L7" s="87">
        <v>2</v>
      </c>
      <c r="M7" s="87">
        <v>2</v>
      </c>
      <c r="N7" s="87">
        <v>0</v>
      </c>
      <c r="O7" s="90">
        <f>L7/I7*100</f>
        <v>15.384615384615385</v>
      </c>
      <c r="P7" s="87">
        <v>58</v>
      </c>
      <c r="Q7" s="87">
        <v>32</v>
      </c>
      <c r="R7" s="87">
        <v>26</v>
      </c>
      <c r="S7" s="87">
        <v>6</v>
      </c>
      <c r="T7" s="87">
        <v>2</v>
      </c>
      <c r="U7" s="87">
        <v>4</v>
      </c>
      <c r="V7" s="90">
        <f>S7/P7*100</f>
        <v>10.344827586206897</v>
      </c>
      <c r="W7" s="87">
        <v>26</v>
      </c>
      <c r="X7" s="87">
        <v>14</v>
      </c>
      <c r="Y7" s="87">
        <v>12</v>
      </c>
      <c r="Z7" s="87">
        <v>3</v>
      </c>
      <c r="AA7" s="87">
        <v>2</v>
      </c>
      <c r="AB7" s="87">
        <v>1</v>
      </c>
      <c r="AC7" s="90">
        <f>Z7/W7*100</f>
        <v>11.538461538461538</v>
      </c>
      <c r="AD7" s="111">
        <v>53</v>
      </c>
      <c r="AE7" s="111">
        <v>35</v>
      </c>
      <c r="AF7" s="111">
        <v>17</v>
      </c>
      <c r="AG7" s="111">
        <v>37</v>
      </c>
      <c r="AH7" s="111">
        <v>28</v>
      </c>
      <c r="AI7" s="111">
        <v>8</v>
      </c>
      <c r="AJ7" s="108">
        <f t="shared" si="0"/>
        <v>69.811320754716974</v>
      </c>
    </row>
    <row r="8" spans="1:36" ht="19.5" customHeight="1">
      <c r="A8" s="42" t="s">
        <v>1048</v>
      </c>
      <c r="B8" s="87">
        <v>297</v>
      </c>
      <c r="C8" s="87">
        <v>201</v>
      </c>
      <c r="D8" s="87">
        <v>95</v>
      </c>
      <c r="E8" s="87">
        <v>223</v>
      </c>
      <c r="F8" s="87">
        <v>152</v>
      </c>
      <c r="G8" s="87">
        <v>71</v>
      </c>
      <c r="H8" s="90">
        <f>E8/B8*100</f>
        <v>75.084175084175087</v>
      </c>
      <c r="I8" s="87">
        <v>279</v>
      </c>
      <c r="J8" s="87">
        <v>221</v>
      </c>
      <c r="K8" s="87">
        <v>58</v>
      </c>
      <c r="L8" s="87">
        <v>210</v>
      </c>
      <c r="M8" s="87">
        <v>167</v>
      </c>
      <c r="N8" s="87">
        <v>43</v>
      </c>
      <c r="O8" s="90">
        <f>L8/I8*100</f>
        <v>75.268817204301072</v>
      </c>
      <c r="P8" s="87">
        <v>428</v>
      </c>
      <c r="Q8" s="87">
        <v>301</v>
      </c>
      <c r="R8" s="87">
        <v>127</v>
      </c>
      <c r="S8" s="87">
        <v>341</v>
      </c>
      <c r="T8" s="87">
        <v>253</v>
      </c>
      <c r="U8" s="87">
        <v>88</v>
      </c>
      <c r="V8" s="90">
        <f>S8/P8*100</f>
        <v>79.672897196261687</v>
      </c>
      <c r="W8" s="87">
        <v>211</v>
      </c>
      <c r="X8" s="87">
        <v>156</v>
      </c>
      <c r="Y8" s="87">
        <v>55</v>
      </c>
      <c r="Z8" s="87">
        <v>167</v>
      </c>
      <c r="AA8" s="87">
        <v>123</v>
      </c>
      <c r="AB8" s="87">
        <v>44</v>
      </c>
      <c r="AC8" s="90">
        <f>Z8/W8*100</f>
        <v>79.146919431279613</v>
      </c>
      <c r="AD8" s="111">
        <v>144</v>
      </c>
      <c r="AE8" s="111">
        <v>114</v>
      </c>
      <c r="AF8" s="111">
        <v>30</v>
      </c>
      <c r="AG8" s="111">
        <v>98</v>
      </c>
      <c r="AH8" s="111">
        <v>79</v>
      </c>
      <c r="AI8" s="111">
        <v>19</v>
      </c>
      <c r="AJ8" s="108">
        <f t="shared" si="0"/>
        <v>68.055555555555557</v>
      </c>
    </row>
    <row r="9" spans="1:36" ht="19.5" customHeight="1">
      <c r="A9" s="42" t="s">
        <v>39</v>
      </c>
      <c r="B9" s="87">
        <v>3214</v>
      </c>
      <c r="C9" s="87">
        <v>3098</v>
      </c>
      <c r="D9" s="87">
        <v>116</v>
      </c>
      <c r="E9" s="87">
        <v>1953</v>
      </c>
      <c r="F9" s="87">
        <v>1928</v>
      </c>
      <c r="G9" s="87">
        <v>25</v>
      </c>
      <c r="H9" s="90">
        <v>60.765401369010576</v>
      </c>
      <c r="I9" s="87">
        <v>3583</v>
      </c>
      <c r="J9" s="87">
        <v>3430</v>
      </c>
      <c r="K9" s="87">
        <v>153</v>
      </c>
      <c r="L9" s="87">
        <v>2195</v>
      </c>
      <c r="M9" s="87">
        <v>2162</v>
      </c>
      <c r="N9" s="87">
        <v>33</v>
      </c>
      <c r="O9" s="90">
        <v>61.261512698855704</v>
      </c>
      <c r="P9" s="87">
        <v>3646</v>
      </c>
      <c r="Q9" s="87">
        <v>3484</v>
      </c>
      <c r="R9" s="87">
        <v>162</v>
      </c>
      <c r="S9" s="87">
        <v>2118</v>
      </c>
      <c r="T9" s="87">
        <v>2088</v>
      </c>
      <c r="U9" s="87">
        <v>30</v>
      </c>
      <c r="V9" s="90">
        <v>58.091058694459683</v>
      </c>
      <c r="W9" s="87">
        <v>3056</v>
      </c>
      <c r="X9" s="87">
        <v>2954</v>
      </c>
      <c r="Y9" s="87">
        <v>102</v>
      </c>
      <c r="Z9" s="87">
        <v>1850</v>
      </c>
      <c r="AA9" s="87">
        <v>1824</v>
      </c>
      <c r="AB9" s="87">
        <v>26</v>
      </c>
      <c r="AC9" s="90">
        <v>60.53664921465969</v>
      </c>
      <c r="AD9" s="107">
        <v>2845</v>
      </c>
      <c r="AE9" s="107">
        <v>2749</v>
      </c>
      <c r="AF9" s="107">
        <v>96</v>
      </c>
      <c r="AG9" s="107">
        <v>1779</v>
      </c>
      <c r="AH9" s="107">
        <v>1757</v>
      </c>
      <c r="AI9" s="107">
        <v>22</v>
      </c>
      <c r="AJ9" s="108">
        <f t="shared" si="0"/>
        <v>62.530755711775043</v>
      </c>
    </row>
    <row r="10" spans="1:36" s="110" customFormat="1" ht="19.5" customHeight="1">
      <c r="A10" s="42" t="s">
        <v>475</v>
      </c>
      <c r="B10" s="87">
        <v>359</v>
      </c>
      <c r="C10" s="87">
        <v>227</v>
      </c>
      <c r="D10" s="87">
        <v>131</v>
      </c>
      <c r="E10" s="87">
        <v>134</v>
      </c>
      <c r="F10" s="87">
        <v>87</v>
      </c>
      <c r="G10" s="87">
        <v>47</v>
      </c>
      <c r="H10" s="90">
        <f>E10/B10*100</f>
        <v>37.325905292479113</v>
      </c>
      <c r="I10" s="87">
        <v>189</v>
      </c>
      <c r="J10" s="87">
        <v>108</v>
      </c>
      <c r="K10" s="87">
        <v>79</v>
      </c>
      <c r="L10" s="87">
        <v>79</v>
      </c>
      <c r="M10" s="87">
        <v>40</v>
      </c>
      <c r="N10" s="87">
        <v>39</v>
      </c>
      <c r="O10" s="90">
        <f>L10/I10*100</f>
        <v>41.798941798941797</v>
      </c>
      <c r="P10" s="87">
        <v>302</v>
      </c>
      <c r="Q10" s="87">
        <v>182</v>
      </c>
      <c r="R10" s="87">
        <v>119</v>
      </c>
      <c r="S10" s="87">
        <v>93</v>
      </c>
      <c r="T10" s="87">
        <v>72</v>
      </c>
      <c r="U10" s="87">
        <v>21</v>
      </c>
      <c r="V10" s="90">
        <f>S10/P10*100</f>
        <v>30.794701986754969</v>
      </c>
      <c r="W10" s="87">
        <v>127</v>
      </c>
      <c r="X10" s="87">
        <v>92</v>
      </c>
      <c r="Y10" s="87">
        <v>34</v>
      </c>
      <c r="Z10" s="87">
        <v>67</v>
      </c>
      <c r="AA10" s="87">
        <v>52</v>
      </c>
      <c r="AB10" s="87">
        <v>15</v>
      </c>
      <c r="AC10" s="90">
        <f>Z10/W10*100</f>
        <v>52.755905511811022</v>
      </c>
      <c r="AD10" s="111">
        <v>269</v>
      </c>
      <c r="AE10" s="111">
        <v>158</v>
      </c>
      <c r="AF10" s="111">
        <v>111</v>
      </c>
      <c r="AG10" s="111">
        <v>163</v>
      </c>
      <c r="AH10" s="111">
        <v>93</v>
      </c>
      <c r="AI10" s="111">
        <v>70</v>
      </c>
      <c r="AJ10" s="108">
        <f t="shared" si="0"/>
        <v>60.594795539033456</v>
      </c>
    </row>
    <row r="11" spans="1:36" ht="19.5" customHeight="1">
      <c r="A11" s="42" t="s">
        <v>1049</v>
      </c>
      <c r="B11" s="87">
        <v>123</v>
      </c>
      <c r="C11" s="87">
        <v>109</v>
      </c>
      <c r="D11" s="87">
        <v>14</v>
      </c>
      <c r="E11" s="87">
        <v>53</v>
      </c>
      <c r="F11" s="87">
        <v>52</v>
      </c>
      <c r="G11" s="87">
        <v>1</v>
      </c>
      <c r="H11" s="90">
        <f>E11/B11*100</f>
        <v>43.089430894308947</v>
      </c>
      <c r="I11" s="87">
        <v>133</v>
      </c>
      <c r="J11" s="87">
        <v>121</v>
      </c>
      <c r="K11" s="87">
        <v>12</v>
      </c>
      <c r="L11" s="87">
        <v>76</v>
      </c>
      <c r="M11" s="87">
        <v>74</v>
      </c>
      <c r="N11" s="87">
        <v>2</v>
      </c>
      <c r="O11" s="90">
        <f>L11/I11*100</f>
        <v>57.142857142857139</v>
      </c>
      <c r="P11" s="904">
        <v>225</v>
      </c>
      <c r="Q11" s="904">
        <v>210</v>
      </c>
      <c r="R11" s="904">
        <v>15</v>
      </c>
      <c r="S11" s="87">
        <v>87</v>
      </c>
      <c r="T11" s="87">
        <v>84</v>
      </c>
      <c r="U11" s="87">
        <v>3</v>
      </c>
      <c r="V11" s="90">
        <f>S11/P11*100</f>
        <v>38.666666666666664</v>
      </c>
      <c r="W11" s="87">
        <v>132</v>
      </c>
      <c r="X11" s="87">
        <v>121</v>
      </c>
      <c r="Y11" s="87">
        <v>11</v>
      </c>
      <c r="Z11" s="87">
        <v>68</v>
      </c>
      <c r="AA11" s="87">
        <v>62</v>
      </c>
      <c r="AB11" s="87">
        <v>6</v>
      </c>
      <c r="AC11" s="90">
        <f>Z11/W11*100</f>
        <v>51.515151515151516</v>
      </c>
      <c r="AD11" s="111">
        <v>88</v>
      </c>
      <c r="AE11" s="111">
        <v>82</v>
      </c>
      <c r="AF11" s="111">
        <v>6</v>
      </c>
      <c r="AG11" s="111">
        <v>53</v>
      </c>
      <c r="AH11" s="111">
        <v>50</v>
      </c>
      <c r="AI11" s="111">
        <v>3</v>
      </c>
      <c r="AJ11" s="108">
        <f t="shared" si="0"/>
        <v>60.227272727272727</v>
      </c>
    </row>
    <row r="12" spans="1:36" ht="19.5" customHeight="1">
      <c r="A12" s="42" t="s">
        <v>136</v>
      </c>
      <c r="B12" s="87">
        <v>1108</v>
      </c>
      <c r="C12" s="87">
        <v>1025</v>
      </c>
      <c r="D12" s="87">
        <v>83</v>
      </c>
      <c r="E12" s="87">
        <v>520</v>
      </c>
      <c r="F12" s="87">
        <v>492</v>
      </c>
      <c r="G12" s="87">
        <v>28</v>
      </c>
      <c r="H12" s="90">
        <v>46.931407942238266</v>
      </c>
      <c r="I12" s="87">
        <v>1152</v>
      </c>
      <c r="J12" s="87">
        <v>1081</v>
      </c>
      <c r="K12" s="87">
        <v>71</v>
      </c>
      <c r="L12" s="87">
        <v>564</v>
      </c>
      <c r="M12" s="87">
        <v>542</v>
      </c>
      <c r="N12" s="87">
        <v>22</v>
      </c>
      <c r="O12" s="90">
        <v>48.958333333333329</v>
      </c>
      <c r="P12" s="904">
        <v>767</v>
      </c>
      <c r="Q12" s="904">
        <v>721</v>
      </c>
      <c r="R12" s="904">
        <v>46</v>
      </c>
      <c r="S12" s="87">
        <v>399</v>
      </c>
      <c r="T12" s="87">
        <v>383</v>
      </c>
      <c r="U12" s="87">
        <v>16</v>
      </c>
      <c r="V12" s="90">
        <v>52.020860495436771</v>
      </c>
      <c r="W12" s="87">
        <v>894</v>
      </c>
      <c r="X12" s="87">
        <v>802</v>
      </c>
      <c r="Y12" s="87">
        <v>92</v>
      </c>
      <c r="Z12" s="87">
        <v>518</v>
      </c>
      <c r="AA12" s="87">
        <v>476</v>
      </c>
      <c r="AB12" s="87">
        <v>42</v>
      </c>
      <c r="AC12" s="90">
        <v>57.941834451901563</v>
      </c>
      <c r="AD12" s="107">
        <v>609</v>
      </c>
      <c r="AE12" s="107">
        <v>572</v>
      </c>
      <c r="AF12" s="107">
        <v>37</v>
      </c>
      <c r="AG12" s="107">
        <v>338</v>
      </c>
      <c r="AH12" s="107">
        <v>327</v>
      </c>
      <c r="AI12" s="107">
        <v>11</v>
      </c>
      <c r="AJ12" s="108">
        <f t="shared" si="0"/>
        <v>55.500821018062396</v>
      </c>
    </row>
    <row r="13" spans="1:36" s="110" customFormat="1" ht="19.5" customHeight="1">
      <c r="A13" s="42" t="s">
        <v>137</v>
      </c>
      <c r="B13" s="904">
        <v>1584</v>
      </c>
      <c r="C13" s="904">
        <v>1520</v>
      </c>
      <c r="D13" s="904">
        <v>64</v>
      </c>
      <c r="E13" s="904">
        <v>64</v>
      </c>
      <c r="F13" s="904">
        <v>64</v>
      </c>
      <c r="G13" s="908" t="s">
        <v>1196</v>
      </c>
      <c r="H13" s="905">
        <v>4.0404040404040407</v>
      </c>
      <c r="I13" s="904">
        <v>1561</v>
      </c>
      <c r="J13" s="904">
        <v>1430</v>
      </c>
      <c r="K13" s="904">
        <v>131</v>
      </c>
      <c r="L13" s="904">
        <v>728</v>
      </c>
      <c r="M13" s="904">
        <v>647</v>
      </c>
      <c r="N13" s="904">
        <v>81</v>
      </c>
      <c r="O13" s="905">
        <v>46.63677130044843</v>
      </c>
      <c r="P13" s="904">
        <v>4283</v>
      </c>
      <c r="Q13" s="904">
        <v>3840</v>
      </c>
      <c r="R13" s="904">
        <v>443</v>
      </c>
      <c r="S13" s="904">
        <v>3410</v>
      </c>
      <c r="T13" s="904">
        <v>3051</v>
      </c>
      <c r="U13" s="904">
        <v>359</v>
      </c>
      <c r="V13" s="905">
        <v>79.617090824188651</v>
      </c>
      <c r="W13" s="904">
        <v>6672</v>
      </c>
      <c r="X13" s="904">
        <v>5998</v>
      </c>
      <c r="Y13" s="904">
        <v>674</v>
      </c>
      <c r="Z13" s="904">
        <v>5798</v>
      </c>
      <c r="AA13" s="904">
        <v>5205</v>
      </c>
      <c r="AB13" s="904">
        <v>593</v>
      </c>
      <c r="AC13" s="905">
        <v>86.900479616306953</v>
      </c>
      <c r="AD13" s="111">
        <v>2976</v>
      </c>
      <c r="AE13" s="111">
        <v>2652</v>
      </c>
      <c r="AF13" s="111">
        <v>324</v>
      </c>
      <c r="AG13" s="111">
        <v>1627</v>
      </c>
      <c r="AH13" s="111">
        <v>1470</v>
      </c>
      <c r="AI13" s="111">
        <v>157</v>
      </c>
      <c r="AJ13" s="906">
        <f t="shared" si="0"/>
        <v>54.670698924731184</v>
      </c>
    </row>
    <row r="14" spans="1:36" s="110" customFormat="1" ht="19.5" customHeight="1">
      <c r="A14" s="42" t="s">
        <v>25</v>
      </c>
      <c r="B14" s="904">
        <v>89860</v>
      </c>
      <c r="C14" s="904">
        <v>78001</v>
      </c>
      <c r="D14" s="904">
        <v>11858</v>
      </c>
      <c r="E14" s="904">
        <v>50179</v>
      </c>
      <c r="F14" s="904">
        <v>44061</v>
      </c>
      <c r="G14" s="904">
        <v>6118</v>
      </c>
      <c r="H14" s="905">
        <v>55.841308702425998</v>
      </c>
      <c r="I14" s="904">
        <v>96688</v>
      </c>
      <c r="J14" s="904">
        <v>83707</v>
      </c>
      <c r="K14" s="904">
        <v>12981</v>
      </c>
      <c r="L14" s="904">
        <v>51020</v>
      </c>
      <c r="M14" s="904">
        <v>44778</v>
      </c>
      <c r="N14" s="904">
        <v>6242</v>
      </c>
      <c r="O14" s="905">
        <v>52.767665067019685</v>
      </c>
      <c r="P14" s="904">
        <v>95890</v>
      </c>
      <c r="Q14" s="904">
        <v>82755</v>
      </c>
      <c r="R14" s="904">
        <v>13135</v>
      </c>
      <c r="S14" s="904">
        <v>53356</v>
      </c>
      <c r="T14" s="904">
        <v>46623</v>
      </c>
      <c r="U14" s="904">
        <v>6733</v>
      </c>
      <c r="V14" s="905">
        <v>55.642924183960787</v>
      </c>
      <c r="W14" s="904">
        <v>83474</v>
      </c>
      <c r="X14" s="904">
        <v>71831</v>
      </c>
      <c r="Y14" s="904">
        <v>11643</v>
      </c>
      <c r="Z14" s="904">
        <v>48214</v>
      </c>
      <c r="AA14" s="904">
        <v>41885</v>
      </c>
      <c r="AB14" s="904">
        <v>6329</v>
      </c>
      <c r="AC14" s="905">
        <v>57.759302297721447</v>
      </c>
      <c r="AD14" s="111">
        <v>69751</v>
      </c>
      <c r="AE14" s="111">
        <v>60123</v>
      </c>
      <c r="AF14" s="111">
        <v>9628</v>
      </c>
      <c r="AG14" s="111">
        <v>36781</v>
      </c>
      <c r="AH14" s="111">
        <v>32071</v>
      </c>
      <c r="AI14" s="111">
        <v>4710</v>
      </c>
      <c r="AJ14" s="906">
        <f t="shared" si="0"/>
        <v>52.731860475118644</v>
      </c>
    </row>
    <row r="15" spans="1:36" ht="19.5" customHeight="1">
      <c r="A15" s="42" t="s">
        <v>476</v>
      </c>
      <c r="B15" s="87">
        <v>126</v>
      </c>
      <c r="C15" s="87">
        <v>68</v>
      </c>
      <c r="D15" s="87">
        <v>14</v>
      </c>
      <c r="E15" s="87">
        <v>49</v>
      </c>
      <c r="F15" s="87">
        <v>24</v>
      </c>
      <c r="G15" s="87">
        <v>5</v>
      </c>
      <c r="H15" s="90">
        <f>E15/B15*100</f>
        <v>38.888888888888893</v>
      </c>
      <c r="I15" s="87">
        <v>156</v>
      </c>
      <c r="J15" s="87">
        <v>93</v>
      </c>
      <c r="K15" s="87">
        <v>13</v>
      </c>
      <c r="L15" s="87">
        <v>88</v>
      </c>
      <c r="M15" s="87">
        <v>55</v>
      </c>
      <c r="N15" s="87">
        <v>5</v>
      </c>
      <c r="O15" s="90">
        <f>L15/I15*100</f>
        <v>56.410256410256409</v>
      </c>
      <c r="P15" s="904">
        <v>109</v>
      </c>
      <c r="Q15" s="904">
        <v>56</v>
      </c>
      <c r="R15" s="904">
        <v>17</v>
      </c>
      <c r="S15" s="87">
        <v>50</v>
      </c>
      <c r="T15" s="87">
        <v>27</v>
      </c>
      <c r="U15" s="87">
        <v>6</v>
      </c>
      <c r="V15" s="90">
        <f>S15/P15*100</f>
        <v>45.871559633027523</v>
      </c>
      <c r="W15" s="87">
        <v>128</v>
      </c>
      <c r="X15" s="87">
        <v>67</v>
      </c>
      <c r="Y15" s="87">
        <v>17</v>
      </c>
      <c r="Z15" s="87">
        <v>68</v>
      </c>
      <c r="AA15" s="87">
        <v>38</v>
      </c>
      <c r="AB15" s="87">
        <v>6</v>
      </c>
      <c r="AC15" s="90">
        <f>Z15/W15*100</f>
        <v>53.125</v>
      </c>
      <c r="AD15" s="111">
        <v>82</v>
      </c>
      <c r="AE15" s="111">
        <v>39</v>
      </c>
      <c r="AF15" s="111">
        <v>14</v>
      </c>
      <c r="AG15" s="111">
        <v>42</v>
      </c>
      <c r="AH15" s="111">
        <v>21</v>
      </c>
      <c r="AI15" s="111">
        <v>9</v>
      </c>
      <c r="AJ15" s="108">
        <f t="shared" si="0"/>
        <v>51.219512195121951</v>
      </c>
    </row>
    <row r="16" spans="1:36" ht="19.5" customHeight="1">
      <c r="A16" s="42" t="s">
        <v>139</v>
      </c>
      <c r="B16" s="87">
        <v>1488</v>
      </c>
      <c r="C16" s="87">
        <v>1281</v>
      </c>
      <c r="D16" s="87">
        <v>204</v>
      </c>
      <c r="E16" s="87">
        <v>712</v>
      </c>
      <c r="F16" s="87">
        <v>635</v>
      </c>
      <c r="G16" s="87">
        <v>77</v>
      </c>
      <c r="H16" s="90">
        <v>47.8494623655914</v>
      </c>
      <c r="I16" s="87">
        <v>1137</v>
      </c>
      <c r="J16" s="87">
        <v>945</v>
      </c>
      <c r="K16" s="87">
        <v>192</v>
      </c>
      <c r="L16" s="87">
        <v>508</v>
      </c>
      <c r="M16" s="87">
        <v>431</v>
      </c>
      <c r="N16" s="87">
        <v>77</v>
      </c>
      <c r="O16" s="90">
        <v>44.678979771328059</v>
      </c>
      <c r="P16" s="904">
        <v>1079</v>
      </c>
      <c r="Q16" s="904">
        <v>897</v>
      </c>
      <c r="R16" s="904">
        <v>179</v>
      </c>
      <c r="S16" s="87">
        <v>537</v>
      </c>
      <c r="T16" s="87">
        <v>447</v>
      </c>
      <c r="U16" s="87">
        <v>90</v>
      </c>
      <c r="V16" s="90">
        <v>49.76830398517145</v>
      </c>
      <c r="W16" s="87">
        <v>1106</v>
      </c>
      <c r="X16" s="87">
        <v>932</v>
      </c>
      <c r="Y16" s="87">
        <v>174</v>
      </c>
      <c r="Z16" s="87">
        <v>535</v>
      </c>
      <c r="AA16" s="87">
        <v>453</v>
      </c>
      <c r="AB16" s="87">
        <v>82</v>
      </c>
      <c r="AC16" s="90">
        <v>48.372513562386985</v>
      </c>
      <c r="AD16" s="107">
        <v>1312</v>
      </c>
      <c r="AE16" s="107">
        <v>1065</v>
      </c>
      <c r="AF16" s="107">
        <v>247</v>
      </c>
      <c r="AG16" s="107">
        <v>653</v>
      </c>
      <c r="AH16" s="107">
        <v>548</v>
      </c>
      <c r="AI16" s="107">
        <v>105</v>
      </c>
      <c r="AJ16" s="108">
        <f t="shared" si="0"/>
        <v>49.771341463414636</v>
      </c>
    </row>
    <row r="17" spans="1:36" s="110" customFormat="1" ht="19.5" customHeight="1">
      <c r="A17" s="42" t="s">
        <v>473</v>
      </c>
      <c r="B17" s="87">
        <v>33</v>
      </c>
      <c r="C17" s="87">
        <v>26</v>
      </c>
      <c r="D17" s="87">
        <v>3</v>
      </c>
      <c r="E17" s="87">
        <v>21</v>
      </c>
      <c r="F17" s="87">
        <v>17</v>
      </c>
      <c r="G17" s="87">
        <v>1</v>
      </c>
      <c r="H17" s="90">
        <f>E17/B17*100</f>
        <v>63.636363636363633</v>
      </c>
      <c r="I17" s="87">
        <v>39</v>
      </c>
      <c r="J17" s="87">
        <v>32</v>
      </c>
      <c r="K17" s="87">
        <v>2</v>
      </c>
      <c r="L17" s="87">
        <v>22</v>
      </c>
      <c r="M17" s="87">
        <v>19</v>
      </c>
      <c r="N17" s="87">
        <v>1</v>
      </c>
      <c r="O17" s="90">
        <f>L17/I17*100</f>
        <v>56.410256410256409</v>
      </c>
      <c r="P17" s="904">
        <v>61</v>
      </c>
      <c r="Q17" s="904">
        <v>52</v>
      </c>
      <c r="R17" s="904">
        <v>1</v>
      </c>
      <c r="S17" s="87">
        <v>30</v>
      </c>
      <c r="T17" s="87">
        <v>27</v>
      </c>
      <c r="U17" s="87">
        <v>1</v>
      </c>
      <c r="V17" s="90">
        <f>S17/P17*100</f>
        <v>49.180327868852459</v>
      </c>
      <c r="W17" s="87">
        <v>89</v>
      </c>
      <c r="X17" s="87">
        <v>52</v>
      </c>
      <c r="Y17" s="87">
        <v>10</v>
      </c>
      <c r="Z17" s="87">
        <v>52</v>
      </c>
      <c r="AA17" s="87">
        <v>30</v>
      </c>
      <c r="AB17" s="87">
        <v>4</v>
      </c>
      <c r="AC17" s="90">
        <f>Z17/W17*100</f>
        <v>58.426966292134829</v>
      </c>
      <c r="AD17" s="111">
        <v>94</v>
      </c>
      <c r="AE17" s="111">
        <v>48</v>
      </c>
      <c r="AF17" s="111">
        <v>8</v>
      </c>
      <c r="AG17" s="111">
        <v>45</v>
      </c>
      <c r="AH17" s="111">
        <v>21</v>
      </c>
      <c r="AI17" s="111">
        <v>3</v>
      </c>
      <c r="AJ17" s="108">
        <f t="shared" si="0"/>
        <v>47.872340425531917</v>
      </c>
    </row>
    <row r="18" spans="1:36" s="110" customFormat="1" ht="19.5" customHeight="1">
      <c r="A18" s="42" t="s">
        <v>140</v>
      </c>
      <c r="B18" s="87">
        <v>3918</v>
      </c>
      <c r="C18" s="87">
        <v>3618</v>
      </c>
      <c r="D18" s="87">
        <v>300</v>
      </c>
      <c r="E18" s="87">
        <v>2253</v>
      </c>
      <c r="F18" s="87">
        <v>2135</v>
      </c>
      <c r="G18" s="87">
        <v>118</v>
      </c>
      <c r="H18" s="90">
        <v>57.503828483920373</v>
      </c>
      <c r="I18" s="87">
        <v>4203</v>
      </c>
      <c r="J18" s="87">
        <v>3852</v>
      </c>
      <c r="K18" s="87">
        <v>351</v>
      </c>
      <c r="L18" s="87">
        <v>2180</v>
      </c>
      <c r="M18" s="87">
        <v>2075</v>
      </c>
      <c r="N18" s="87">
        <v>105</v>
      </c>
      <c r="O18" s="90">
        <v>51.867713537949086</v>
      </c>
      <c r="P18" s="904">
        <v>3918</v>
      </c>
      <c r="Q18" s="904">
        <v>3491</v>
      </c>
      <c r="R18" s="904">
        <v>427</v>
      </c>
      <c r="S18" s="87">
        <v>2101</v>
      </c>
      <c r="T18" s="87">
        <v>1919</v>
      </c>
      <c r="U18" s="87">
        <v>182</v>
      </c>
      <c r="V18" s="90">
        <v>53.624298111281263</v>
      </c>
      <c r="W18" s="87">
        <v>3997</v>
      </c>
      <c r="X18" s="87">
        <v>3638</v>
      </c>
      <c r="Y18" s="87">
        <v>359</v>
      </c>
      <c r="Z18" s="87">
        <v>2057</v>
      </c>
      <c r="AA18" s="87">
        <v>1914</v>
      </c>
      <c r="AB18" s="87">
        <v>143</v>
      </c>
      <c r="AC18" s="90">
        <v>51.463597698273702</v>
      </c>
      <c r="AD18" s="111">
        <v>4601</v>
      </c>
      <c r="AE18" s="111">
        <v>4043</v>
      </c>
      <c r="AF18" s="111">
        <v>558</v>
      </c>
      <c r="AG18" s="111">
        <v>2201</v>
      </c>
      <c r="AH18" s="111">
        <v>2005</v>
      </c>
      <c r="AI18" s="111">
        <v>196</v>
      </c>
      <c r="AJ18" s="108">
        <f t="shared" si="0"/>
        <v>47.837426646381218</v>
      </c>
    </row>
    <row r="19" spans="1:36" s="110" customFormat="1" ht="19.5" customHeight="1">
      <c r="A19" s="42" t="s">
        <v>1050</v>
      </c>
      <c r="B19" s="87">
        <v>178</v>
      </c>
      <c r="C19" s="87">
        <v>120</v>
      </c>
      <c r="D19" s="87">
        <v>57</v>
      </c>
      <c r="E19" s="87">
        <v>67</v>
      </c>
      <c r="F19" s="87">
        <v>46</v>
      </c>
      <c r="G19" s="87">
        <v>21</v>
      </c>
      <c r="H19" s="90">
        <f>E19/B19*100</f>
        <v>37.640449438202246</v>
      </c>
      <c r="I19" s="87">
        <v>169</v>
      </c>
      <c r="J19" s="87">
        <v>104</v>
      </c>
      <c r="K19" s="87">
        <v>64</v>
      </c>
      <c r="L19" s="87">
        <v>75</v>
      </c>
      <c r="M19" s="87">
        <v>43</v>
      </c>
      <c r="N19" s="87">
        <v>32</v>
      </c>
      <c r="O19" s="90">
        <f>L19/I19*100</f>
        <v>44.378698224852073</v>
      </c>
      <c r="P19" s="904">
        <v>339</v>
      </c>
      <c r="Q19" s="904">
        <v>222</v>
      </c>
      <c r="R19" s="904">
        <v>116</v>
      </c>
      <c r="S19" s="87">
        <v>174</v>
      </c>
      <c r="T19" s="87">
        <v>121</v>
      </c>
      <c r="U19" s="87">
        <v>53</v>
      </c>
      <c r="V19" s="90">
        <f>S19/P19*100</f>
        <v>51.327433628318587</v>
      </c>
      <c r="W19" s="87">
        <v>225</v>
      </c>
      <c r="X19" s="87">
        <v>155</v>
      </c>
      <c r="Y19" s="87">
        <v>66</v>
      </c>
      <c r="Z19" s="87">
        <v>122</v>
      </c>
      <c r="AA19" s="87">
        <v>97</v>
      </c>
      <c r="AB19" s="87">
        <v>25</v>
      </c>
      <c r="AC19" s="90">
        <f>Z19/W19*100</f>
        <v>54.222222222222229</v>
      </c>
      <c r="AD19" s="111">
        <v>237</v>
      </c>
      <c r="AE19" s="111">
        <v>157</v>
      </c>
      <c r="AF19" s="111">
        <v>80</v>
      </c>
      <c r="AG19" s="111">
        <v>113</v>
      </c>
      <c r="AH19" s="111">
        <v>73</v>
      </c>
      <c r="AI19" s="111">
        <v>40</v>
      </c>
      <c r="AJ19" s="108">
        <f t="shared" si="0"/>
        <v>47.679324894514771</v>
      </c>
    </row>
    <row r="20" spans="1:36" s="110" customFormat="1" ht="19.5" customHeight="1">
      <c r="A20" s="42" t="s">
        <v>472</v>
      </c>
      <c r="B20" s="87">
        <v>244</v>
      </c>
      <c r="C20" s="87">
        <v>163</v>
      </c>
      <c r="D20" s="87">
        <v>78</v>
      </c>
      <c r="E20" s="87">
        <v>52</v>
      </c>
      <c r="F20" s="87">
        <v>44</v>
      </c>
      <c r="G20" s="87">
        <v>8</v>
      </c>
      <c r="H20" s="90">
        <f>E20/B20*100</f>
        <v>21.311475409836063</v>
      </c>
      <c r="I20" s="87">
        <v>166</v>
      </c>
      <c r="J20" s="87">
        <v>93</v>
      </c>
      <c r="K20" s="87">
        <v>68</v>
      </c>
      <c r="L20" s="87">
        <v>28</v>
      </c>
      <c r="M20" s="87">
        <v>14</v>
      </c>
      <c r="N20" s="87">
        <v>13</v>
      </c>
      <c r="O20" s="90">
        <f>L20/I20*100</f>
        <v>16.867469879518072</v>
      </c>
      <c r="P20" s="904">
        <v>2747</v>
      </c>
      <c r="Q20" s="904">
        <v>1649</v>
      </c>
      <c r="R20" s="904">
        <v>1076</v>
      </c>
      <c r="S20" s="87">
        <v>1977</v>
      </c>
      <c r="T20" s="87">
        <v>1181</v>
      </c>
      <c r="U20" s="87">
        <v>784</v>
      </c>
      <c r="V20" s="90">
        <f>S20/P20*100</f>
        <v>71.969421186749187</v>
      </c>
      <c r="W20" s="87">
        <v>4790</v>
      </c>
      <c r="X20" s="87">
        <v>2915</v>
      </c>
      <c r="Y20" s="87">
        <v>1868</v>
      </c>
      <c r="Z20" s="87">
        <v>3152</v>
      </c>
      <c r="AA20" s="87">
        <v>1912</v>
      </c>
      <c r="AB20" s="87">
        <v>1239</v>
      </c>
      <c r="AC20" s="90">
        <f>Z20/W20*100</f>
        <v>65.803757828810021</v>
      </c>
      <c r="AD20" s="111">
        <v>6465</v>
      </c>
      <c r="AE20" s="111">
        <v>3868</v>
      </c>
      <c r="AF20" s="111">
        <v>2584</v>
      </c>
      <c r="AG20" s="111">
        <v>2988</v>
      </c>
      <c r="AH20" s="111">
        <v>1850</v>
      </c>
      <c r="AI20" s="111">
        <v>1138</v>
      </c>
      <c r="AJ20" s="108">
        <f t="shared" si="0"/>
        <v>46.218097447795827</v>
      </c>
    </row>
    <row r="21" spans="1:36" s="110" customFormat="1" ht="19.5" customHeight="1">
      <c r="A21" s="42" t="s">
        <v>141</v>
      </c>
      <c r="B21" s="87">
        <v>1574</v>
      </c>
      <c r="C21" s="87">
        <v>1274</v>
      </c>
      <c r="D21" s="87">
        <v>300</v>
      </c>
      <c r="E21" s="87">
        <v>469</v>
      </c>
      <c r="F21" s="87">
        <v>377</v>
      </c>
      <c r="G21" s="87">
        <v>92</v>
      </c>
      <c r="H21" s="90">
        <v>29.796696315120712</v>
      </c>
      <c r="I21" s="87">
        <v>3565</v>
      </c>
      <c r="J21" s="87">
        <v>2269</v>
      </c>
      <c r="K21" s="87">
        <v>1296</v>
      </c>
      <c r="L21" s="87">
        <v>512</v>
      </c>
      <c r="M21" s="87">
        <v>347</v>
      </c>
      <c r="N21" s="87">
        <v>165</v>
      </c>
      <c r="O21" s="90">
        <v>14.361851332398318</v>
      </c>
      <c r="P21" s="904">
        <v>1583</v>
      </c>
      <c r="Q21" s="904">
        <v>1190</v>
      </c>
      <c r="R21" s="904">
        <v>393</v>
      </c>
      <c r="S21" s="87">
        <v>402</v>
      </c>
      <c r="T21" s="87">
        <v>355</v>
      </c>
      <c r="U21" s="87">
        <v>47</v>
      </c>
      <c r="V21" s="90">
        <v>25.39481996209728</v>
      </c>
      <c r="W21" s="87">
        <v>1420</v>
      </c>
      <c r="X21" s="87">
        <v>1122</v>
      </c>
      <c r="Y21" s="87">
        <v>298</v>
      </c>
      <c r="Z21" s="87">
        <v>549</v>
      </c>
      <c r="AA21" s="87">
        <v>465</v>
      </c>
      <c r="AB21" s="87">
        <v>84</v>
      </c>
      <c r="AC21" s="90">
        <v>38.661971830985912</v>
      </c>
      <c r="AD21" s="111">
        <v>1107</v>
      </c>
      <c r="AE21" s="111">
        <v>936</v>
      </c>
      <c r="AF21" s="111">
        <v>171</v>
      </c>
      <c r="AG21" s="111">
        <v>503</v>
      </c>
      <c r="AH21" s="111">
        <v>439</v>
      </c>
      <c r="AI21" s="111">
        <v>64</v>
      </c>
      <c r="AJ21" s="108">
        <f t="shared" si="0"/>
        <v>45.438121047877146</v>
      </c>
    </row>
    <row r="22" spans="1:36" s="110" customFormat="1" ht="19.5" customHeight="1">
      <c r="A22" s="42" t="s">
        <v>142</v>
      </c>
      <c r="B22" s="87">
        <v>1537</v>
      </c>
      <c r="C22" s="87">
        <v>1209</v>
      </c>
      <c r="D22" s="87">
        <v>171</v>
      </c>
      <c r="E22" s="87">
        <v>648</v>
      </c>
      <c r="F22" s="87">
        <v>531</v>
      </c>
      <c r="G22" s="87">
        <v>47</v>
      </c>
      <c r="H22" s="90">
        <v>42.160052049446975</v>
      </c>
      <c r="I22" s="87">
        <v>1841</v>
      </c>
      <c r="J22" s="87">
        <v>1499</v>
      </c>
      <c r="K22" s="87">
        <v>155</v>
      </c>
      <c r="L22" s="87">
        <v>867</v>
      </c>
      <c r="M22" s="87">
        <v>724</v>
      </c>
      <c r="N22" s="87">
        <v>57</v>
      </c>
      <c r="O22" s="90">
        <v>47.093970668115155</v>
      </c>
      <c r="P22" s="904">
        <v>1757</v>
      </c>
      <c r="Q22" s="904">
        <v>1484</v>
      </c>
      <c r="R22" s="904">
        <v>96</v>
      </c>
      <c r="S22" s="87">
        <v>850</v>
      </c>
      <c r="T22" s="87">
        <v>734</v>
      </c>
      <c r="U22" s="87">
        <v>30</v>
      </c>
      <c r="V22" s="90">
        <v>48.377916903813315</v>
      </c>
      <c r="W22" s="87">
        <v>1876</v>
      </c>
      <c r="X22" s="87">
        <v>1551</v>
      </c>
      <c r="Y22" s="87">
        <v>143</v>
      </c>
      <c r="Z22" s="87">
        <v>858</v>
      </c>
      <c r="AA22" s="87">
        <v>735</v>
      </c>
      <c r="AB22" s="87">
        <v>42</v>
      </c>
      <c r="AC22" s="90">
        <v>45.735607675906181</v>
      </c>
      <c r="AD22" s="107">
        <v>2398</v>
      </c>
      <c r="AE22" s="107">
        <v>1959</v>
      </c>
      <c r="AF22" s="107">
        <v>171</v>
      </c>
      <c r="AG22" s="107">
        <v>1024</v>
      </c>
      <c r="AH22" s="107">
        <v>849</v>
      </c>
      <c r="AI22" s="107">
        <v>49</v>
      </c>
      <c r="AJ22" s="108">
        <f t="shared" si="0"/>
        <v>42.7022518765638</v>
      </c>
    </row>
    <row r="23" spans="1:36" s="110" customFormat="1" ht="19.5" customHeight="1">
      <c r="A23" s="42" t="s">
        <v>1051</v>
      </c>
      <c r="B23" s="87">
        <v>537</v>
      </c>
      <c r="C23" s="87">
        <v>348</v>
      </c>
      <c r="D23" s="87">
        <v>188</v>
      </c>
      <c r="E23" s="87">
        <v>237</v>
      </c>
      <c r="F23" s="87">
        <v>159</v>
      </c>
      <c r="G23" s="87">
        <v>78</v>
      </c>
      <c r="H23" s="90">
        <f>E23/B23*100</f>
        <v>44.134078212290504</v>
      </c>
      <c r="I23" s="87">
        <v>545</v>
      </c>
      <c r="J23" s="87">
        <v>363</v>
      </c>
      <c r="K23" s="87">
        <v>181</v>
      </c>
      <c r="L23" s="87">
        <v>238</v>
      </c>
      <c r="M23" s="87">
        <v>145</v>
      </c>
      <c r="N23" s="87">
        <v>93</v>
      </c>
      <c r="O23" s="90">
        <f>L23/I23*100</f>
        <v>43.669724770642205</v>
      </c>
      <c r="P23" s="904">
        <v>1011</v>
      </c>
      <c r="Q23" s="904">
        <v>673</v>
      </c>
      <c r="R23" s="904">
        <v>337</v>
      </c>
      <c r="S23" s="87">
        <v>277</v>
      </c>
      <c r="T23" s="87">
        <v>172</v>
      </c>
      <c r="U23" s="87">
        <v>105</v>
      </c>
      <c r="V23" s="90">
        <f>S23/P23*100</f>
        <v>27.398615232443124</v>
      </c>
      <c r="W23" s="87">
        <v>1381</v>
      </c>
      <c r="X23" s="87">
        <v>938</v>
      </c>
      <c r="Y23" s="87">
        <v>442</v>
      </c>
      <c r="Z23" s="87">
        <v>511</v>
      </c>
      <c r="AA23" s="87">
        <v>366</v>
      </c>
      <c r="AB23" s="87">
        <v>145</v>
      </c>
      <c r="AC23" s="90">
        <f>Z23/W23*100</f>
        <v>37.002172338884861</v>
      </c>
      <c r="AD23" s="111">
        <v>1284</v>
      </c>
      <c r="AE23" s="111">
        <v>881</v>
      </c>
      <c r="AF23" s="111">
        <v>401</v>
      </c>
      <c r="AG23" s="111">
        <v>546</v>
      </c>
      <c r="AH23" s="111">
        <v>389</v>
      </c>
      <c r="AI23" s="111">
        <v>157</v>
      </c>
      <c r="AJ23" s="108">
        <f t="shared" si="0"/>
        <v>42.523364485981304</v>
      </c>
    </row>
    <row r="24" spans="1:36" s="824" customFormat="1" ht="19.5" customHeight="1">
      <c r="A24" s="42" t="s">
        <v>481</v>
      </c>
      <c r="B24" s="87">
        <v>278</v>
      </c>
      <c r="C24" s="87">
        <v>245</v>
      </c>
      <c r="D24" s="87">
        <v>31</v>
      </c>
      <c r="E24" s="87">
        <v>105</v>
      </c>
      <c r="F24" s="87">
        <v>96</v>
      </c>
      <c r="G24" s="87">
        <v>8</v>
      </c>
      <c r="H24" s="90">
        <f>E24/B24*100</f>
        <v>37.769784172661872</v>
      </c>
      <c r="I24" s="87">
        <v>226</v>
      </c>
      <c r="J24" s="87">
        <v>200</v>
      </c>
      <c r="K24" s="87">
        <v>25</v>
      </c>
      <c r="L24" s="87">
        <v>57</v>
      </c>
      <c r="M24" s="87">
        <v>53</v>
      </c>
      <c r="N24" s="87">
        <v>4</v>
      </c>
      <c r="O24" s="90">
        <f>L24/I24*100</f>
        <v>25.221238938053098</v>
      </c>
      <c r="P24" s="904">
        <v>248</v>
      </c>
      <c r="Q24" s="904">
        <v>195</v>
      </c>
      <c r="R24" s="904">
        <v>51</v>
      </c>
      <c r="S24" s="87">
        <v>42</v>
      </c>
      <c r="T24" s="87">
        <v>34</v>
      </c>
      <c r="U24" s="87">
        <v>7</v>
      </c>
      <c r="V24" s="90">
        <f>S24/P24*100</f>
        <v>16.93548387096774</v>
      </c>
      <c r="W24" s="87">
        <v>178</v>
      </c>
      <c r="X24" s="87">
        <v>140</v>
      </c>
      <c r="Y24" s="87">
        <v>35</v>
      </c>
      <c r="Z24" s="87">
        <v>29</v>
      </c>
      <c r="AA24" s="87">
        <v>29</v>
      </c>
      <c r="AB24" s="87">
        <v>0</v>
      </c>
      <c r="AC24" s="90">
        <f>Z24/W24*100</f>
        <v>16.292134831460675</v>
      </c>
      <c r="AD24" s="111">
        <v>209</v>
      </c>
      <c r="AE24" s="111">
        <v>154</v>
      </c>
      <c r="AF24" s="111">
        <v>51</v>
      </c>
      <c r="AG24" s="111">
        <v>84</v>
      </c>
      <c r="AH24" s="111">
        <v>55</v>
      </c>
      <c r="AI24" s="111">
        <v>29</v>
      </c>
      <c r="AJ24" s="108">
        <f t="shared" si="0"/>
        <v>40.191387559808611</v>
      </c>
    </row>
    <row r="25" spans="1:36" s="824" customFormat="1" ht="19.5" customHeight="1">
      <c r="A25" s="42" t="s">
        <v>1052</v>
      </c>
      <c r="B25" s="87">
        <v>2391</v>
      </c>
      <c r="C25" s="87">
        <v>1488</v>
      </c>
      <c r="D25" s="87">
        <v>875</v>
      </c>
      <c r="E25" s="87">
        <v>1186</v>
      </c>
      <c r="F25" s="87">
        <v>730</v>
      </c>
      <c r="G25" s="87">
        <v>440</v>
      </c>
      <c r="H25" s="90">
        <f>E25/B25*100</f>
        <v>49.602676704307818</v>
      </c>
      <c r="I25" s="87">
        <v>1986</v>
      </c>
      <c r="J25" s="87">
        <v>1266</v>
      </c>
      <c r="K25" s="87">
        <v>690</v>
      </c>
      <c r="L25" s="87">
        <v>735</v>
      </c>
      <c r="M25" s="87">
        <v>459</v>
      </c>
      <c r="N25" s="87">
        <v>263</v>
      </c>
      <c r="O25" s="90">
        <f>L25/I25*100</f>
        <v>37.009063444108762</v>
      </c>
      <c r="P25" s="904">
        <v>2514</v>
      </c>
      <c r="Q25" s="904">
        <v>1518</v>
      </c>
      <c r="R25" s="904">
        <v>972</v>
      </c>
      <c r="S25" s="87">
        <v>987</v>
      </c>
      <c r="T25" s="87">
        <v>628</v>
      </c>
      <c r="U25" s="87">
        <v>356</v>
      </c>
      <c r="V25" s="90">
        <f>S25/P25*100</f>
        <v>39.260143198090688</v>
      </c>
      <c r="W25" s="87">
        <v>3159</v>
      </c>
      <c r="X25" s="87">
        <v>1983</v>
      </c>
      <c r="Y25" s="87">
        <v>1120</v>
      </c>
      <c r="Z25" s="87">
        <v>1075</v>
      </c>
      <c r="AA25" s="87">
        <v>634</v>
      </c>
      <c r="AB25" s="87">
        <v>413</v>
      </c>
      <c r="AC25" s="90">
        <f>Z25/W25*100</f>
        <v>34.029756251978476</v>
      </c>
      <c r="AD25" s="111">
        <v>4772</v>
      </c>
      <c r="AE25" s="111">
        <v>2982</v>
      </c>
      <c r="AF25" s="111">
        <v>1720</v>
      </c>
      <c r="AG25" s="111">
        <v>1883</v>
      </c>
      <c r="AH25" s="111">
        <v>1161</v>
      </c>
      <c r="AI25" s="111">
        <v>702</v>
      </c>
      <c r="AJ25" s="108">
        <f t="shared" si="0"/>
        <v>39.459346186085497</v>
      </c>
    </row>
    <row r="26" spans="1:36" s="824" customFormat="1" ht="19.5" customHeight="1">
      <c r="A26" s="42" t="s">
        <v>468</v>
      </c>
      <c r="B26" s="87">
        <v>969</v>
      </c>
      <c r="C26" s="87">
        <v>700</v>
      </c>
      <c r="D26" s="87">
        <v>268</v>
      </c>
      <c r="E26" s="87">
        <v>391</v>
      </c>
      <c r="F26" s="87">
        <v>286</v>
      </c>
      <c r="G26" s="87">
        <v>105</v>
      </c>
      <c r="H26" s="90">
        <f>E26/B26*100</f>
        <v>40.350877192982452</v>
      </c>
      <c r="I26" s="87">
        <v>877</v>
      </c>
      <c r="J26" s="87">
        <v>621</v>
      </c>
      <c r="K26" s="87">
        <v>252</v>
      </c>
      <c r="L26" s="87">
        <v>338</v>
      </c>
      <c r="M26" s="87">
        <v>222</v>
      </c>
      <c r="N26" s="87">
        <v>116</v>
      </c>
      <c r="O26" s="90">
        <f>L26/I26*100</f>
        <v>38.54047890535918</v>
      </c>
      <c r="P26" s="904">
        <v>917</v>
      </c>
      <c r="Q26" s="904">
        <v>655</v>
      </c>
      <c r="R26" s="904">
        <v>261</v>
      </c>
      <c r="S26" s="87">
        <v>369</v>
      </c>
      <c r="T26" s="87">
        <v>286</v>
      </c>
      <c r="U26" s="87">
        <v>83</v>
      </c>
      <c r="V26" s="90">
        <f>S26/P26*100</f>
        <v>40.239912758996724</v>
      </c>
      <c r="W26" s="87">
        <v>667</v>
      </c>
      <c r="X26" s="87">
        <v>485</v>
      </c>
      <c r="Y26" s="87">
        <v>178</v>
      </c>
      <c r="Z26" s="87">
        <v>284</v>
      </c>
      <c r="AA26" s="87">
        <v>210</v>
      </c>
      <c r="AB26" s="87">
        <v>74</v>
      </c>
      <c r="AC26" s="90">
        <f>Z26/W26*100</f>
        <v>42.578710644677656</v>
      </c>
      <c r="AD26" s="111">
        <v>916</v>
      </c>
      <c r="AE26" s="111">
        <v>647</v>
      </c>
      <c r="AF26" s="111">
        <v>263</v>
      </c>
      <c r="AG26" s="111">
        <v>339</v>
      </c>
      <c r="AH26" s="111">
        <v>253</v>
      </c>
      <c r="AI26" s="111">
        <v>86</v>
      </c>
      <c r="AJ26" s="108">
        <f t="shared" si="0"/>
        <v>37.008733624454152</v>
      </c>
    </row>
    <row r="27" spans="1:36" s="824" customFormat="1" ht="19.5" customHeight="1">
      <c r="A27" s="903" t="s">
        <v>143</v>
      </c>
      <c r="B27" s="87">
        <v>204</v>
      </c>
      <c r="C27" s="87">
        <v>114</v>
      </c>
      <c r="D27" s="87">
        <v>51</v>
      </c>
      <c r="E27" s="87">
        <v>61</v>
      </c>
      <c r="F27" s="87">
        <v>33</v>
      </c>
      <c r="G27" s="87">
        <v>20</v>
      </c>
      <c r="H27" s="90">
        <v>29.901960784313726</v>
      </c>
      <c r="I27" s="87">
        <v>91</v>
      </c>
      <c r="J27" s="87">
        <v>43</v>
      </c>
      <c r="K27" s="87">
        <v>25</v>
      </c>
      <c r="L27" s="87">
        <v>30</v>
      </c>
      <c r="M27" s="87">
        <v>9</v>
      </c>
      <c r="N27" s="87">
        <v>9</v>
      </c>
      <c r="O27" s="90">
        <v>32.967032967032964</v>
      </c>
      <c r="P27" s="904">
        <v>89</v>
      </c>
      <c r="Q27" s="904">
        <v>57</v>
      </c>
      <c r="R27" s="904">
        <v>21</v>
      </c>
      <c r="S27" s="87">
        <v>30</v>
      </c>
      <c r="T27" s="87">
        <v>17</v>
      </c>
      <c r="U27" s="87">
        <v>8</v>
      </c>
      <c r="V27" s="90">
        <v>33.707865168539328</v>
      </c>
      <c r="W27" s="87">
        <v>96</v>
      </c>
      <c r="X27" s="87">
        <v>47</v>
      </c>
      <c r="Y27" s="87">
        <v>28</v>
      </c>
      <c r="Z27" s="87">
        <v>35</v>
      </c>
      <c r="AA27" s="87">
        <v>21</v>
      </c>
      <c r="AB27" s="87">
        <v>7</v>
      </c>
      <c r="AC27" s="90">
        <v>36.458333333333329</v>
      </c>
      <c r="AD27" s="107">
        <v>66</v>
      </c>
      <c r="AE27" s="107">
        <v>39</v>
      </c>
      <c r="AF27" s="107">
        <v>19</v>
      </c>
      <c r="AG27" s="107">
        <v>24</v>
      </c>
      <c r="AH27" s="107">
        <v>17</v>
      </c>
      <c r="AI27" s="107">
        <v>3</v>
      </c>
      <c r="AJ27" s="108">
        <f t="shared" si="0"/>
        <v>36.363636363636367</v>
      </c>
    </row>
    <row r="28" spans="1:36" s="824" customFormat="1" ht="19.5" customHeight="1">
      <c r="A28" s="42" t="s">
        <v>1053</v>
      </c>
      <c r="B28" s="87">
        <v>97</v>
      </c>
      <c r="C28" s="87">
        <v>90</v>
      </c>
      <c r="D28" s="87">
        <v>7</v>
      </c>
      <c r="E28" s="87">
        <v>39</v>
      </c>
      <c r="F28" s="87">
        <v>36</v>
      </c>
      <c r="G28" s="87">
        <v>3</v>
      </c>
      <c r="H28" s="90">
        <f>E28/B28*100</f>
        <v>40.206185567010309</v>
      </c>
      <c r="I28" s="87">
        <v>105</v>
      </c>
      <c r="J28" s="87">
        <v>90</v>
      </c>
      <c r="K28" s="87">
        <v>15</v>
      </c>
      <c r="L28" s="87">
        <v>48</v>
      </c>
      <c r="M28" s="87">
        <v>44</v>
      </c>
      <c r="N28" s="87">
        <v>4</v>
      </c>
      <c r="O28" s="90">
        <f>L28/I28*100</f>
        <v>45.714285714285715</v>
      </c>
      <c r="P28" s="904">
        <v>114</v>
      </c>
      <c r="Q28" s="904">
        <v>106</v>
      </c>
      <c r="R28" s="904">
        <v>8</v>
      </c>
      <c r="S28" s="87">
        <v>61</v>
      </c>
      <c r="T28" s="87">
        <v>58</v>
      </c>
      <c r="U28" s="87">
        <v>3</v>
      </c>
      <c r="V28" s="90">
        <f>S28/P28*100</f>
        <v>53.508771929824562</v>
      </c>
      <c r="W28" s="87">
        <v>76</v>
      </c>
      <c r="X28" s="87">
        <v>71</v>
      </c>
      <c r="Y28" s="87">
        <v>5</v>
      </c>
      <c r="Z28" s="87">
        <v>36</v>
      </c>
      <c r="AA28" s="87">
        <v>32</v>
      </c>
      <c r="AB28" s="87">
        <v>4</v>
      </c>
      <c r="AC28" s="90">
        <f>Z28/W28*100</f>
        <v>47.368421052631575</v>
      </c>
      <c r="AD28" s="111">
        <v>62</v>
      </c>
      <c r="AE28" s="111">
        <v>56</v>
      </c>
      <c r="AF28" s="111">
        <v>6</v>
      </c>
      <c r="AG28" s="111">
        <v>22</v>
      </c>
      <c r="AH28" s="111">
        <v>21</v>
      </c>
      <c r="AI28" s="111">
        <v>1</v>
      </c>
      <c r="AJ28" s="108">
        <f t="shared" si="0"/>
        <v>35.483870967741936</v>
      </c>
    </row>
    <row r="29" spans="1:36" s="824" customFormat="1" ht="19.5" customHeight="1">
      <c r="A29" s="42" t="s">
        <v>1054</v>
      </c>
      <c r="B29" s="87">
        <v>272</v>
      </c>
      <c r="C29" s="87">
        <v>187</v>
      </c>
      <c r="D29" s="87">
        <v>52</v>
      </c>
      <c r="E29" s="87">
        <v>126</v>
      </c>
      <c r="F29" s="87">
        <v>90</v>
      </c>
      <c r="G29" s="87">
        <v>20</v>
      </c>
      <c r="H29" s="90">
        <f>E29/B29*100</f>
        <v>46.32352941176471</v>
      </c>
      <c r="I29" s="87">
        <v>310</v>
      </c>
      <c r="J29" s="87">
        <v>193</v>
      </c>
      <c r="K29" s="87">
        <v>73</v>
      </c>
      <c r="L29" s="87">
        <v>145</v>
      </c>
      <c r="M29" s="87">
        <v>98</v>
      </c>
      <c r="N29" s="87">
        <v>29</v>
      </c>
      <c r="O29" s="90">
        <f>L29/I29*100</f>
        <v>46.774193548387096</v>
      </c>
      <c r="P29" s="904">
        <v>341</v>
      </c>
      <c r="Q29" s="904">
        <v>214</v>
      </c>
      <c r="R29" s="904">
        <v>89</v>
      </c>
      <c r="S29" s="87">
        <v>148</v>
      </c>
      <c r="T29" s="87">
        <v>110</v>
      </c>
      <c r="U29" s="87">
        <v>25</v>
      </c>
      <c r="V29" s="90">
        <f>S29/P29*100</f>
        <v>43.401759530791786</v>
      </c>
      <c r="W29" s="87">
        <v>485</v>
      </c>
      <c r="X29" s="87">
        <v>290</v>
      </c>
      <c r="Y29" s="87">
        <v>139</v>
      </c>
      <c r="Z29" s="87">
        <v>217</v>
      </c>
      <c r="AA29" s="87">
        <v>150</v>
      </c>
      <c r="AB29" s="87">
        <v>51</v>
      </c>
      <c r="AC29" s="90">
        <f>Z29/W29*100</f>
        <v>44.742268041237118</v>
      </c>
      <c r="AD29" s="111">
        <v>427</v>
      </c>
      <c r="AE29" s="111">
        <v>250</v>
      </c>
      <c r="AF29" s="111">
        <v>101</v>
      </c>
      <c r="AG29" s="111">
        <v>141</v>
      </c>
      <c r="AH29" s="111">
        <v>92</v>
      </c>
      <c r="AI29" s="111">
        <v>37</v>
      </c>
      <c r="AJ29" s="108">
        <f t="shared" si="0"/>
        <v>33.021077283372364</v>
      </c>
    </row>
    <row r="30" spans="1:36" s="824" customFormat="1" ht="19.5" customHeight="1">
      <c r="A30" s="42" t="s">
        <v>144</v>
      </c>
      <c r="B30" s="87">
        <v>3926</v>
      </c>
      <c r="C30" s="87">
        <v>1770</v>
      </c>
      <c r="D30" s="87">
        <v>2131</v>
      </c>
      <c r="E30" s="87">
        <v>867</v>
      </c>
      <c r="F30" s="87">
        <v>440</v>
      </c>
      <c r="G30" s="87">
        <v>426</v>
      </c>
      <c r="H30" s="90">
        <v>22.083545593479368</v>
      </c>
      <c r="I30" s="87">
        <v>3284</v>
      </c>
      <c r="J30" s="87">
        <v>1564</v>
      </c>
      <c r="K30" s="87">
        <v>1711</v>
      </c>
      <c r="L30" s="87">
        <v>791</v>
      </c>
      <c r="M30" s="87">
        <v>431</v>
      </c>
      <c r="N30" s="87">
        <v>360</v>
      </c>
      <c r="O30" s="90">
        <v>24.086479902557855</v>
      </c>
      <c r="P30" s="904">
        <v>2874</v>
      </c>
      <c r="Q30" s="904">
        <v>1504</v>
      </c>
      <c r="R30" s="904">
        <v>1360</v>
      </c>
      <c r="S30" s="87">
        <v>732</v>
      </c>
      <c r="T30" s="87">
        <v>394</v>
      </c>
      <c r="U30" s="87">
        <v>338</v>
      </c>
      <c r="V30" s="90">
        <v>25.469728601252612</v>
      </c>
      <c r="W30" s="87">
        <v>2873</v>
      </c>
      <c r="X30" s="87">
        <v>1566</v>
      </c>
      <c r="Y30" s="87">
        <v>1295</v>
      </c>
      <c r="Z30" s="87">
        <v>898</v>
      </c>
      <c r="AA30" s="87">
        <v>460</v>
      </c>
      <c r="AB30" s="87">
        <v>438</v>
      </c>
      <c r="AC30" s="90">
        <v>31.256526279150716</v>
      </c>
      <c r="AD30" s="111">
        <v>3255</v>
      </c>
      <c r="AE30" s="111">
        <v>1703</v>
      </c>
      <c r="AF30" s="111">
        <v>1537</v>
      </c>
      <c r="AG30" s="111">
        <v>1044</v>
      </c>
      <c r="AH30" s="111">
        <v>561</v>
      </c>
      <c r="AI30" s="111">
        <v>483</v>
      </c>
      <c r="AJ30" s="108">
        <f t="shared" si="0"/>
        <v>32.073732718894007</v>
      </c>
    </row>
    <row r="31" spans="1:36" s="824" customFormat="1" ht="19.5" customHeight="1">
      <c r="A31" s="42" t="s">
        <v>145</v>
      </c>
      <c r="B31" s="87">
        <v>2382</v>
      </c>
      <c r="C31" s="87">
        <v>1737</v>
      </c>
      <c r="D31" s="87">
        <v>538</v>
      </c>
      <c r="E31" s="87">
        <v>992</v>
      </c>
      <c r="F31" s="87">
        <v>836</v>
      </c>
      <c r="G31" s="87">
        <v>122</v>
      </c>
      <c r="H31" s="90">
        <v>41.645675902602854</v>
      </c>
      <c r="I31" s="87">
        <v>2819</v>
      </c>
      <c r="J31" s="87">
        <v>2069</v>
      </c>
      <c r="K31" s="87">
        <v>654</v>
      </c>
      <c r="L31" s="87">
        <v>1241</v>
      </c>
      <c r="M31" s="87">
        <v>1052</v>
      </c>
      <c r="N31" s="87">
        <v>160</v>
      </c>
      <c r="O31" s="90">
        <v>44.022703086200785</v>
      </c>
      <c r="P31" s="904">
        <v>2521</v>
      </c>
      <c r="Q31" s="904">
        <v>1813</v>
      </c>
      <c r="R31" s="904">
        <v>598</v>
      </c>
      <c r="S31" s="87">
        <v>1078</v>
      </c>
      <c r="T31" s="87">
        <v>921</v>
      </c>
      <c r="U31" s="87">
        <v>138</v>
      </c>
      <c r="V31" s="90">
        <v>42.760809202697345</v>
      </c>
      <c r="W31" s="87">
        <v>2116</v>
      </c>
      <c r="X31" s="87">
        <v>1508</v>
      </c>
      <c r="Y31" s="87">
        <v>529</v>
      </c>
      <c r="Z31" s="87">
        <v>923</v>
      </c>
      <c r="AA31" s="87">
        <v>786</v>
      </c>
      <c r="AB31" s="87">
        <v>129</v>
      </c>
      <c r="AC31" s="90">
        <v>43.620037807183365</v>
      </c>
      <c r="AD31" s="107">
        <v>3165</v>
      </c>
      <c r="AE31" s="107">
        <v>2385</v>
      </c>
      <c r="AF31" s="107">
        <v>703</v>
      </c>
      <c r="AG31" s="107">
        <v>999</v>
      </c>
      <c r="AH31" s="107">
        <v>855</v>
      </c>
      <c r="AI31" s="107">
        <v>131</v>
      </c>
      <c r="AJ31" s="108">
        <f t="shared" si="0"/>
        <v>31.563981042654028</v>
      </c>
    </row>
    <row r="32" spans="1:36" s="824" customFormat="1" ht="19.5" customHeight="1">
      <c r="A32" s="909" t="s">
        <v>146</v>
      </c>
      <c r="B32" s="87">
        <v>1466</v>
      </c>
      <c r="C32" s="87">
        <v>857</v>
      </c>
      <c r="D32" s="87">
        <v>604</v>
      </c>
      <c r="E32" s="87">
        <v>294</v>
      </c>
      <c r="F32" s="87">
        <v>229</v>
      </c>
      <c r="G32" s="87">
        <v>64</v>
      </c>
      <c r="H32" s="90">
        <v>20.054570259208731</v>
      </c>
      <c r="I32" s="87">
        <v>1167</v>
      </c>
      <c r="J32" s="87">
        <v>705</v>
      </c>
      <c r="K32" s="87">
        <v>456</v>
      </c>
      <c r="L32" s="87">
        <v>305</v>
      </c>
      <c r="M32" s="87">
        <v>225</v>
      </c>
      <c r="N32" s="87">
        <v>78</v>
      </c>
      <c r="O32" s="90">
        <v>26.135389888603257</v>
      </c>
      <c r="P32" s="904">
        <v>922</v>
      </c>
      <c r="Q32" s="904">
        <v>609</v>
      </c>
      <c r="R32" s="904">
        <v>308</v>
      </c>
      <c r="S32" s="87">
        <v>242</v>
      </c>
      <c r="T32" s="87">
        <v>196</v>
      </c>
      <c r="U32" s="87">
        <v>46</v>
      </c>
      <c r="V32" s="90">
        <v>26.247288503253795</v>
      </c>
      <c r="W32" s="87">
        <v>456</v>
      </c>
      <c r="X32" s="87">
        <v>284</v>
      </c>
      <c r="Y32" s="87">
        <v>168</v>
      </c>
      <c r="Z32" s="87">
        <v>102</v>
      </c>
      <c r="AA32" s="87">
        <v>75</v>
      </c>
      <c r="AB32" s="87">
        <v>26</v>
      </c>
      <c r="AC32" s="90">
        <v>22.368421052631579</v>
      </c>
      <c r="AD32" s="111">
        <v>381</v>
      </c>
      <c r="AE32" s="111">
        <v>227</v>
      </c>
      <c r="AF32" s="111">
        <v>150</v>
      </c>
      <c r="AG32" s="111">
        <v>120</v>
      </c>
      <c r="AH32" s="111">
        <v>67</v>
      </c>
      <c r="AI32" s="111">
        <v>53</v>
      </c>
      <c r="AJ32" s="108">
        <f t="shared" si="0"/>
        <v>31.496062992125985</v>
      </c>
    </row>
    <row r="33" spans="1:36" s="824" customFormat="1" ht="19.5" customHeight="1">
      <c r="A33" s="42" t="s">
        <v>1055</v>
      </c>
      <c r="B33" s="87">
        <v>211</v>
      </c>
      <c r="C33" s="87">
        <v>156</v>
      </c>
      <c r="D33" s="87">
        <v>55</v>
      </c>
      <c r="E33" s="87">
        <v>82</v>
      </c>
      <c r="F33" s="87">
        <v>69</v>
      </c>
      <c r="G33" s="87">
        <v>13</v>
      </c>
      <c r="H33" s="90">
        <f>E33/B33*100</f>
        <v>38.862559241706165</v>
      </c>
      <c r="I33" s="87">
        <v>213</v>
      </c>
      <c r="J33" s="87">
        <v>141</v>
      </c>
      <c r="K33" s="87">
        <v>72</v>
      </c>
      <c r="L33" s="87">
        <v>68</v>
      </c>
      <c r="M33" s="87">
        <v>56</v>
      </c>
      <c r="N33" s="87">
        <v>12</v>
      </c>
      <c r="O33" s="90">
        <f>L33/I33*100</f>
        <v>31.92488262910798</v>
      </c>
      <c r="P33" s="904">
        <v>184</v>
      </c>
      <c r="Q33" s="904">
        <v>122</v>
      </c>
      <c r="R33" s="904">
        <v>62</v>
      </c>
      <c r="S33" s="87">
        <v>62</v>
      </c>
      <c r="T33" s="87">
        <v>47</v>
      </c>
      <c r="U33" s="87">
        <v>15</v>
      </c>
      <c r="V33" s="90">
        <f>S33/P33*100</f>
        <v>33.695652173913047</v>
      </c>
      <c r="W33" s="87">
        <v>222</v>
      </c>
      <c r="X33" s="87">
        <v>158</v>
      </c>
      <c r="Y33" s="87">
        <v>63</v>
      </c>
      <c r="Z33" s="87">
        <v>96</v>
      </c>
      <c r="AA33" s="87">
        <v>65</v>
      </c>
      <c r="AB33" s="87">
        <v>31</v>
      </c>
      <c r="AC33" s="90">
        <f>Z33/W33*100</f>
        <v>43.243243243243242</v>
      </c>
      <c r="AD33" s="111">
        <v>260</v>
      </c>
      <c r="AE33" s="111">
        <v>160</v>
      </c>
      <c r="AF33" s="111">
        <v>99</v>
      </c>
      <c r="AG33" s="111">
        <v>77</v>
      </c>
      <c r="AH33" s="111">
        <v>51</v>
      </c>
      <c r="AI33" s="111">
        <v>26</v>
      </c>
      <c r="AJ33" s="108">
        <f t="shared" si="0"/>
        <v>29.615384615384617</v>
      </c>
    </row>
    <row r="34" spans="1:36" s="824" customFormat="1" ht="19.5" customHeight="1">
      <c r="A34" s="42" t="s">
        <v>1056</v>
      </c>
      <c r="B34" s="87">
        <v>448</v>
      </c>
      <c r="C34" s="87">
        <v>369</v>
      </c>
      <c r="D34" s="87">
        <v>74</v>
      </c>
      <c r="E34" s="87">
        <v>208</v>
      </c>
      <c r="F34" s="87">
        <v>164</v>
      </c>
      <c r="G34" s="87">
        <v>42</v>
      </c>
      <c r="H34" s="90">
        <f>E34/B34*100</f>
        <v>46.428571428571431</v>
      </c>
      <c r="I34" s="87">
        <v>409</v>
      </c>
      <c r="J34" s="87">
        <v>341</v>
      </c>
      <c r="K34" s="87">
        <v>66</v>
      </c>
      <c r="L34" s="87">
        <v>163</v>
      </c>
      <c r="M34" s="87">
        <v>142</v>
      </c>
      <c r="N34" s="87">
        <v>19</v>
      </c>
      <c r="O34" s="90">
        <f>L34/I34*100</f>
        <v>39.853300733496333</v>
      </c>
      <c r="P34" s="904">
        <v>417</v>
      </c>
      <c r="Q34" s="904">
        <v>344</v>
      </c>
      <c r="R34" s="904">
        <v>63</v>
      </c>
      <c r="S34" s="87">
        <v>181</v>
      </c>
      <c r="T34" s="87">
        <v>153</v>
      </c>
      <c r="U34" s="87">
        <v>27</v>
      </c>
      <c r="V34" s="90">
        <f>S34/P34*100</f>
        <v>43.405275779376502</v>
      </c>
      <c r="W34" s="87">
        <v>390</v>
      </c>
      <c r="X34" s="87">
        <v>343</v>
      </c>
      <c r="Y34" s="87">
        <v>42</v>
      </c>
      <c r="Z34" s="87">
        <v>163</v>
      </c>
      <c r="AA34" s="87">
        <v>142</v>
      </c>
      <c r="AB34" s="87">
        <v>18</v>
      </c>
      <c r="AC34" s="90">
        <f>Z34/W34*100</f>
        <v>41.794871794871796</v>
      </c>
      <c r="AD34" s="111">
        <v>293</v>
      </c>
      <c r="AE34" s="111">
        <v>258</v>
      </c>
      <c r="AF34" s="111">
        <v>33</v>
      </c>
      <c r="AG34" s="111">
        <v>85</v>
      </c>
      <c r="AH34" s="111">
        <v>79</v>
      </c>
      <c r="AI34" s="111">
        <v>5</v>
      </c>
      <c r="AJ34" s="108">
        <f t="shared" si="0"/>
        <v>29.010238907849828</v>
      </c>
    </row>
    <row r="35" spans="1:36" s="824" customFormat="1" ht="19.5" customHeight="1">
      <c r="A35" s="42" t="s">
        <v>1057</v>
      </c>
      <c r="B35" s="87">
        <v>107</v>
      </c>
      <c r="C35" s="87">
        <v>93</v>
      </c>
      <c r="D35" s="87">
        <v>8</v>
      </c>
      <c r="E35" s="87">
        <v>16</v>
      </c>
      <c r="F35" s="87">
        <v>16</v>
      </c>
      <c r="G35" s="87">
        <v>0</v>
      </c>
      <c r="H35" s="90">
        <f>E35/B35*100</f>
        <v>14.953271028037381</v>
      </c>
      <c r="I35" s="87">
        <v>170</v>
      </c>
      <c r="J35" s="87">
        <v>116</v>
      </c>
      <c r="K35" s="87">
        <v>46</v>
      </c>
      <c r="L35" s="87">
        <v>43</v>
      </c>
      <c r="M35" s="87">
        <v>31</v>
      </c>
      <c r="N35" s="87">
        <v>9</v>
      </c>
      <c r="O35" s="90">
        <f>L35/I35*100</f>
        <v>25.294117647058822</v>
      </c>
      <c r="P35" s="904">
        <v>176</v>
      </c>
      <c r="Q35" s="904">
        <v>148</v>
      </c>
      <c r="R35" s="904">
        <v>19</v>
      </c>
      <c r="S35" s="87">
        <v>38</v>
      </c>
      <c r="T35" s="87">
        <v>34</v>
      </c>
      <c r="U35" s="87">
        <v>3</v>
      </c>
      <c r="V35" s="90">
        <f>S35/P35*100</f>
        <v>21.59090909090909</v>
      </c>
      <c r="W35" s="87">
        <v>134</v>
      </c>
      <c r="X35" s="87">
        <v>113</v>
      </c>
      <c r="Y35" s="87">
        <v>15</v>
      </c>
      <c r="Z35" s="87">
        <v>36</v>
      </c>
      <c r="AA35" s="87">
        <v>31</v>
      </c>
      <c r="AB35" s="87">
        <v>4</v>
      </c>
      <c r="AC35" s="90">
        <f>Z35/W35*100</f>
        <v>26.865671641791046</v>
      </c>
      <c r="AD35" s="111">
        <v>158</v>
      </c>
      <c r="AE35" s="111">
        <v>134</v>
      </c>
      <c r="AF35" s="111">
        <v>23</v>
      </c>
      <c r="AG35" s="111">
        <v>37</v>
      </c>
      <c r="AH35" s="111">
        <v>37</v>
      </c>
      <c r="AI35" s="111">
        <v>0</v>
      </c>
      <c r="AJ35" s="108">
        <f t="shared" si="0"/>
        <v>23.417721518987342</v>
      </c>
    </row>
    <row r="36" spans="1:36" s="824" customFormat="1" ht="19.5" customHeight="1">
      <c r="A36" s="42" t="s">
        <v>147</v>
      </c>
      <c r="B36" s="87">
        <v>1737</v>
      </c>
      <c r="C36" s="87">
        <v>770</v>
      </c>
      <c r="D36" s="87">
        <v>232</v>
      </c>
      <c r="E36" s="87">
        <v>577</v>
      </c>
      <c r="F36" s="87">
        <v>298</v>
      </c>
      <c r="G36" s="87">
        <v>62</v>
      </c>
      <c r="H36" s="90">
        <v>33.218192285549797</v>
      </c>
      <c r="I36" s="87">
        <v>1606</v>
      </c>
      <c r="J36" s="87">
        <v>722</v>
      </c>
      <c r="K36" s="87">
        <v>242</v>
      </c>
      <c r="L36" s="87">
        <v>424</v>
      </c>
      <c r="M36" s="87">
        <v>193</v>
      </c>
      <c r="N36" s="87">
        <v>51</v>
      </c>
      <c r="O36" s="90">
        <v>26.400996264009962</v>
      </c>
      <c r="P36" s="904">
        <v>1299</v>
      </c>
      <c r="Q36" s="904">
        <v>627</v>
      </c>
      <c r="R36" s="904">
        <v>178</v>
      </c>
      <c r="S36" s="87">
        <v>368</v>
      </c>
      <c r="T36" s="87">
        <v>195</v>
      </c>
      <c r="U36" s="87">
        <v>36</v>
      </c>
      <c r="V36" s="90">
        <v>28.329484218629712</v>
      </c>
      <c r="W36" s="87">
        <v>1489</v>
      </c>
      <c r="X36" s="87">
        <v>680</v>
      </c>
      <c r="Y36" s="87">
        <v>224</v>
      </c>
      <c r="Z36" s="87">
        <v>477</v>
      </c>
      <c r="AA36" s="87">
        <v>244</v>
      </c>
      <c r="AB36" s="87">
        <v>56</v>
      </c>
      <c r="AC36" s="90">
        <v>32.034922766957692</v>
      </c>
      <c r="AD36" s="111">
        <v>1368</v>
      </c>
      <c r="AE36" s="111">
        <v>631</v>
      </c>
      <c r="AF36" s="111">
        <v>190</v>
      </c>
      <c r="AG36" s="111">
        <v>306</v>
      </c>
      <c r="AH36" s="111">
        <v>161</v>
      </c>
      <c r="AI36" s="111">
        <v>28</v>
      </c>
      <c r="AJ36" s="108">
        <f t="shared" si="0"/>
        <v>22.368421052631579</v>
      </c>
    </row>
    <row r="37" spans="1:36" s="824" customFormat="1" ht="19.5" customHeight="1">
      <c r="A37" s="42" t="s">
        <v>1059</v>
      </c>
      <c r="B37" s="87">
        <v>296</v>
      </c>
      <c r="C37" s="87">
        <v>79</v>
      </c>
      <c r="D37" s="87">
        <v>16</v>
      </c>
      <c r="E37" s="87">
        <v>66</v>
      </c>
      <c r="F37" s="87">
        <v>13</v>
      </c>
      <c r="G37" s="87">
        <v>1</v>
      </c>
      <c r="H37" s="90">
        <f>E37/B37*100</f>
        <v>22.297297297297298</v>
      </c>
      <c r="I37" s="87">
        <v>337</v>
      </c>
      <c r="J37" s="87">
        <v>106</v>
      </c>
      <c r="K37" s="87">
        <v>24</v>
      </c>
      <c r="L37" s="87">
        <v>73</v>
      </c>
      <c r="M37" s="87">
        <v>16</v>
      </c>
      <c r="N37" s="87">
        <v>2</v>
      </c>
      <c r="O37" s="90">
        <f>L37/I37*100</f>
        <v>21.66172106824926</v>
      </c>
      <c r="P37" s="904">
        <v>306</v>
      </c>
      <c r="Q37" s="904">
        <v>85</v>
      </c>
      <c r="R37" s="904">
        <v>21</v>
      </c>
      <c r="S37" s="87">
        <v>61</v>
      </c>
      <c r="T37" s="87">
        <v>14</v>
      </c>
      <c r="U37" s="87">
        <v>2</v>
      </c>
      <c r="V37" s="90">
        <f>S37/P37*100</f>
        <v>19.934640522875817</v>
      </c>
      <c r="W37" s="87">
        <v>340</v>
      </c>
      <c r="X37" s="87">
        <v>108</v>
      </c>
      <c r="Y37" s="87">
        <v>16</v>
      </c>
      <c r="Z37" s="87">
        <v>64</v>
      </c>
      <c r="AA37" s="87">
        <v>24</v>
      </c>
      <c r="AB37" s="87">
        <v>2</v>
      </c>
      <c r="AC37" s="90">
        <f>Z37/W37*100</f>
        <v>18.823529411764707</v>
      </c>
      <c r="AD37" s="111">
        <v>367</v>
      </c>
      <c r="AE37" s="111">
        <v>106</v>
      </c>
      <c r="AF37" s="111">
        <v>24</v>
      </c>
      <c r="AG37" s="111">
        <v>61</v>
      </c>
      <c r="AH37" s="111">
        <v>16</v>
      </c>
      <c r="AI37" s="111">
        <v>2</v>
      </c>
      <c r="AJ37" s="108">
        <f t="shared" si="0"/>
        <v>16.621253405994551</v>
      </c>
    </row>
    <row r="38" spans="1:36" s="824" customFormat="1" ht="19.5" customHeight="1">
      <c r="A38" s="42" t="s">
        <v>148</v>
      </c>
      <c r="B38" s="87">
        <v>1767</v>
      </c>
      <c r="C38" s="87">
        <v>1767</v>
      </c>
      <c r="D38" s="109" t="s">
        <v>1197</v>
      </c>
      <c r="E38" s="87">
        <v>282</v>
      </c>
      <c r="F38" s="87">
        <v>282</v>
      </c>
      <c r="G38" s="109" t="s">
        <v>1197</v>
      </c>
      <c r="H38" s="90">
        <v>15.959252971137522</v>
      </c>
      <c r="I38" s="87">
        <v>1705</v>
      </c>
      <c r="J38" s="87">
        <v>1705</v>
      </c>
      <c r="K38" s="109" t="s">
        <v>610</v>
      </c>
      <c r="L38" s="87">
        <v>286</v>
      </c>
      <c r="M38" s="87">
        <v>286</v>
      </c>
      <c r="N38" s="87">
        <v>0</v>
      </c>
      <c r="O38" s="90">
        <v>16.7741935483871</v>
      </c>
      <c r="P38" s="87">
        <v>1653</v>
      </c>
      <c r="Q38" s="87">
        <v>1651</v>
      </c>
      <c r="R38" s="87">
        <v>2</v>
      </c>
      <c r="S38" s="87">
        <v>256</v>
      </c>
      <c r="T38" s="87">
        <v>256</v>
      </c>
      <c r="U38" s="109" t="s">
        <v>1198</v>
      </c>
      <c r="V38" s="90">
        <v>15.486993345432548</v>
      </c>
      <c r="W38" s="87">
        <v>1503</v>
      </c>
      <c r="X38" s="87">
        <v>1502</v>
      </c>
      <c r="Y38" s="87">
        <v>1</v>
      </c>
      <c r="Z38" s="87">
        <v>253</v>
      </c>
      <c r="AA38" s="87">
        <v>253</v>
      </c>
      <c r="AB38" s="109" t="s">
        <v>1199</v>
      </c>
      <c r="AC38" s="90">
        <v>16.833000665335994</v>
      </c>
      <c r="AD38" s="111">
        <v>1174</v>
      </c>
      <c r="AE38" s="111">
        <v>1172</v>
      </c>
      <c r="AF38" s="111">
        <v>2</v>
      </c>
      <c r="AG38" s="111">
        <v>181</v>
      </c>
      <c r="AH38" s="111">
        <v>181</v>
      </c>
      <c r="AI38" s="111">
        <v>0</v>
      </c>
      <c r="AJ38" s="108">
        <f t="shared" si="0"/>
        <v>15.417376490630325</v>
      </c>
    </row>
    <row r="39" spans="1:36" s="824" customFormat="1" ht="19.5" customHeight="1">
      <c r="A39" s="903" t="s">
        <v>149</v>
      </c>
      <c r="B39" s="87">
        <v>750</v>
      </c>
      <c r="C39" s="87">
        <v>490</v>
      </c>
      <c r="D39" s="87">
        <v>260</v>
      </c>
      <c r="E39" s="87">
        <v>98</v>
      </c>
      <c r="F39" s="87">
        <v>70</v>
      </c>
      <c r="G39" s="87">
        <v>28</v>
      </c>
      <c r="H39" s="90">
        <v>13.066666666666665</v>
      </c>
      <c r="I39" s="87">
        <v>1006</v>
      </c>
      <c r="J39" s="87">
        <v>617</v>
      </c>
      <c r="K39" s="87">
        <v>388</v>
      </c>
      <c r="L39" s="87">
        <v>144</v>
      </c>
      <c r="M39" s="87">
        <v>102</v>
      </c>
      <c r="N39" s="87">
        <v>42</v>
      </c>
      <c r="O39" s="90">
        <v>14.314115308151093</v>
      </c>
      <c r="P39" s="87">
        <v>1120</v>
      </c>
      <c r="Q39" s="87">
        <v>687</v>
      </c>
      <c r="R39" s="87">
        <v>418</v>
      </c>
      <c r="S39" s="87">
        <v>157</v>
      </c>
      <c r="T39" s="87">
        <v>99</v>
      </c>
      <c r="U39" s="87">
        <v>58</v>
      </c>
      <c r="V39" s="90">
        <v>14.017857142857142</v>
      </c>
      <c r="W39" s="87">
        <v>1160</v>
      </c>
      <c r="X39" s="87">
        <v>702</v>
      </c>
      <c r="Y39" s="87">
        <v>455</v>
      </c>
      <c r="Z39" s="87">
        <v>179</v>
      </c>
      <c r="AA39" s="87">
        <v>117</v>
      </c>
      <c r="AB39" s="87">
        <v>62</v>
      </c>
      <c r="AC39" s="90">
        <v>15.431034482758621</v>
      </c>
      <c r="AD39" s="111">
        <v>1420</v>
      </c>
      <c r="AE39" s="111">
        <v>870</v>
      </c>
      <c r="AF39" s="111">
        <v>549</v>
      </c>
      <c r="AG39" s="111">
        <v>188</v>
      </c>
      <c r="AH39" s="111">
        <v>128</v>
      </c>
      <c r="AI39" s="111">
        <v>60</v>
      </c>
      <c r="AJ39" s="108">
        <f t="shared" si="0"/>
        <v>13.239436619718308</v>
      </c>
    </row>
    <row r="40" spans="1:36" s="907" customFormat="1" ht="19.5" customHeight="1">
      <c r="A40" s="42" t="s">
        <v>150</v>
      </c>
      <c r="B40" s="904">
        <v>1291</v>
      </c>
      <c r="C40" s="904">
        <v>969</v>
      </c>
      <c r="D40" s="904">
        <v>321</v>
      </c>
      <c r="E40" s="904">
        <v>392</v>
      </c>
      <c r="F40" s="904">
        <v>262</v>
      </c>
      <c r="G40" s="904">
        <v>130</v>
      </c>
      <c r="H40" s="905">
        <v>30.364058869093725</v>
      </c>
      <c r="I40" s="904">
        <v>111</v>
      </c>
      <c r="J40" s="904">
        <v>82</v>
      </c>
      <c r="K40" s="904">
        <v>29</v>
      </c>
      <c r="L40" s="904">
        <v>14</v>
      </c>
      <c r="M40" s="904">
        <v>9</v>
      </c>
      <c r="N40" s="904">
        <v>5</v>
      </c>
      <c r="O40" s="905">
        <v>12.612612612612612</v>
      </c>
      <c r="P40" s="904">
        <v>1889</v>
      </c>
      <c r="Q40" s="904">
        <v>1383</v>
      </c>
      <c r="R40" s="904">
        <v>504</v>
      </c>
      <c r="S40" s="904">
        <v>1161</v>
      </c>
      <c r="T40" s="904">
        <v>868</v>
      </c>
      <c r="U40" s="904">
        <v>293</v>
      </c>
      <c r="V40" s="905">
        <v>61.461090524086814</v>
      </c>
      <c r="W40" s="904">
        <v>3330</v>
      </c>
      <c r="X40" s="904">
        <v>2355</v>
      </c>
      <c r="Y40" s="904">
        <v>975</v>
      </c>
      <c r="Z40" s="904">
        <v>1221</v>
      </c>
      <c r="AA40" s="904">
        <v>859</v>
      </c>
      <c r="AB40" s="904">
        <v>362</v>
      </c>
      <c r="AC40" s="905">
        <v>36.666666666666664</v>
      </c>
      <c r="AD40" s="111">
        <v>916</v>
      </c>
      <c r="AE40" s="111">
        <v>681</v>
      </c>
      <c r="AF40" s="111">
        <v>235</v>
      </c>
      <c r="AG40" s="111">
        <v>93</v>
      </c>
      <c r="AH40" s="111">
        <v>66</v>
      </c>
      <c r="AI40" s="111">
        <v>27</v>
      </c>
      <c r="AJ40" s="906">
        <f t="shared" si="0"/>
        <v>10.152838427947598</v>
      </c>
    </row>
    <row r="41" spans="1:36" s="824" customFormat="1" ht="19.5" customHeight="1">
      <c r="A41" s="42" t="s">
        <v>40</v>
      </c>
      <c r="B41" s="87">
        <v>4973</v>
      </c>
      <c r="C41" s="87">
        <v>3303</v>
      </c>
      <c r="D41" s="87">
        <v>1183</v>
      </c>
      <c r="E41" s="87">
        <v>509</v>
      </c>
      <c r="F41" s="87">
        <v>331</v>
      </c>
      <c r="G41" s="87">
        <v>104</v>
      </c>
      <c r="H41" s="90">
        <v>10.235270460486628</v>
      </c>
      <c r="I41" s="87">
        <v>4913</v>
      </c>
      <c r="J41" s="87">
        <v>3151</v>
      </c>
      <c r="K41" s="87">
        <v>1304</v>
      </c>
      <c r="L41" s="87">
        <v>418</v>
      </c>
      <c r="M41" s="87">
        <v>273</v>
      </c>
      <c r="N41" s="87">
        <v>89</v>
      </c>
      <c r="O41" s="90">
        <v>8.5080398941583546</v>
      </c>
      <c r="P41" s="87">
        <v>5348</v>
      </c>
      <c r="Q41" s="87">
        <v>3166</v>
      </c>
      <c r="R41" s="87">
        <v>1802</v>
      </c>
      <c r="S41" s="87">
        <v>552</v>
      </c>
      <c r="T41" s="87">
        <v>322</v>
      </c>
      <c r="U41" s="87">
        <v>174</v>
      </c>
      <c r="V41" s="90">
        <v>10.321615557217651</v>
      </c>
      <c r="W41" s="87">
        <v>4901</v>
      </c>
      <c r="X41" s="87">
        <v>2612</v>
      </c>
      <c r="Y41" s="87">
        <v>1875</v>
      </c>
      <c r="Z41" s="87">
        <v>505</v>
      </c>
      <c r="AA41" s="87">
        <v>254</v>
      </c>
      <c r="AB41" s="87">
        <v>203</v>
      </c>
      <c r="AC41" s="90">
        <v>10.304019587839216</v>
      </c>
      <c r="AD41" s="111">
        <v>5138</v>
      </c>
      <c r="AE41" s="111">
        <v>2972</v>
      </c>
      <c r="AF41" s="111">
        <v>1690</v>
      </c>
      <c r="AG41" s="111">
        <v>459</v>
      </c>
      <c r="AH41" s="111">
        <v>244</v>
      </c>
      <c r="AI41" s="111">
        <v>157</v>
      </c>
      <c r="AJ41" s="108">
        <f t="shared" si="0"/>
        <v>8.9334371350720136</v>
      </c>
    </row>
    <row r="42" spans="1:36" s="824" customFormat="1" ht="19.5" customHeight="1">
      <c r="A42" s="42" t="s">
        <v>38</v>
      </c>
      <c r="B42" s="87">
        <v>932</v>
      </c>
      <c r="C42" s="87">
        <v>726</v>
      </c>
      <c r="D42" s="87">
        <v>191</v>
      </c>
      <c r="E42" s="87">
        <v>65</v>
      </c>
      <c r="F42" s="87">
        <v>50</v>
      </c>
      <c r="G42" s="87">
        <v>12</v>
      </c>
      <c r="H42" s="90">
        <v>6.9742489270386256</v>
      </c>
      <c r="I42" s="87">
        <v>553</v>
      </c>
      <c r="J42" s="87">
        <v>416</v>
      </c>
      <c r="K42" s="87">
        <v>124</v>
      </c>
      <c r="L42" s="87">
        <v>31</v>
      </c>
      <c r="M42" s="87">
        <v>26</v>
      </c>
      <c r="N42" s="87">
        <v>5</v>
      </c>
      <c r="O42" s="90">
        <f>L42/I42*100</f>
        <v>5.6057866184448457</v>
      </c>
      <c r="P42" s="87">
        <v>581</v>
      </c>
      <c r="Q42" s="87">
        <v>434</v>
      </c>
      <c r="R42" s="87">
        <v>143</v>
      </c>
      <c r="S42" s="87">
        <v>47</v>
      </c>
      <c r="T42" s="87">
        <v>35</v>
      </c>
      <c r="U42" s="87">
        <v>12</v>
      </c>
      <c r="V42" s="90">
        <f>S42/P42*100</f>
        <v>8.0895008605851988</v>
      </c>
      <c r="W42" s="87">
        <v>569</v>
      </c>
      <c r="X42" s="87">
        <v>410</v>
      </c>
      <c r="Y42" s="87">
        <v>154</v>
      </c>
      <c r="Z42" s="87">
        <v>33</v>
      </c>
      <c r="AA42" s="87">
        <v>24</v>
      </c>
      <c r="AB42" s="87">
        <v>9</v>
      </c>
      <c r="AC42" s="90">
        <f>Z42/W42*100</f>
        <v>5.7996485061511418</v>
      </c>
      <c r="AD42" s="111">
        <v>643</v>
      </c>
      <c r="AE42" s="111">
        <v>482</v>
      </c>
      <c r="AF42" s="111">
        <v>156</v>
      </c>
      <c r="AG42" s="111">
        <v>57</v>
      </c>
      <c r="AH42" s="111">
        <v>36</v>
      </c>
      <c r="AI42" s="111">
        <v>21</v>
      </c>
      <c r="AJ42" s="108">
        <f t="shared" si="0"/>
        <v>8.8646967340590983</v>
      </c>
    </row>
    <row r="43" spans="1:36" s="824" customFormat="1" ht="19.5" customHeight="1">
      <c r="A43" s="42" t="s">
        <v>1060</v>
      </c>
      <c r="B43" s="87">
        <v>0</v>
      </c>
      <c r="C43" s="87">
        <v>0</v>
      </c>
      <c r="D43" s="87">
        <v>0</v>
      </c>
      <c r="E43" s="87">
        <v>0</v>
      </c>
      <c r="F43" s="87">
        <v>0</v>
      </c>
      <c r="G43" s="87">
        <v>0</v>
      </c>
      <c r="H43" s="825">
        <v>0</v>
      </c>
      <c r="I43" s="87">
        <v>1365</v>
      </c>
      <c r="J43" s="87">
        <v>1157</v>
      </c>
      <c r="K43" s="87">
        <v>208</v>
      </c>
      <c r="L43" s="87">
        <v>373</v>
      </c>
      <c r="M43" s="87">
        <v>346</v>
      </c>
      <c r="N43" s="87">
        <v>27</v>
      </c>
      <c r="O43" s="90">
        <f>L43/I43*100</f>
        <v>27.326007326007325</v>
      </c>
      <c r="P43" s="87">
        <v>86</v>
      </c>
      <c r="Q43" s="87">
        <v>72</v>
      </c>
      <c r="R43" s="87">
        <v>14</v>
      </c>
      <c r="S43" s="87">
        <v>28</v>
      </c>
      <c r="T43" s="87">
        <v>26</v>
      </c>
      <c r="U43" s="87">
        <v>2</v>
      </c>
      <c r="V43" s="90">
        <f>S43/P43*100</f>
        <v>32.558139534883722</v>
      </c>
      <c r="W43" s="87">
        <v>7</v>
      </c>
      <c r="X43" s="87">
        <v>7</v>
      </c>
      <c r="Y43" s="87">
        <v>0</v>
      </c>
      <c r="Z43" s="87">
        <v>4</v>
      </c>
      <c r="AA43" s="87">
        <v>4</v>
      </c>
      <c r="AB43" s="87">
        <v>0</v>
      </c>
      <c r="AC43" s="90">
        <f>Z43/W43*100</f>
        <v>57.142857142857139</v>
      </c>
      <c r="AD43" s="111">
        <v>0</v>
      </c>
      <c r="AE43" s="111">
        <v>0</v>
      </c>
      <c r="AF43" s="111">
        <v>0</v>
      </c>
      <c r="AG43" s="111">
        <v>0</v>
      </c>
      <c r="AH43" s="111">
        <v>0</v>
      </c>
      <c r="AI43" s="111">
        <v>0</v>
      </c>
      <c r="AJ43" s="826">
        <v>0</v>
      </c>
    </row>
    <row r="44" spans="1:36" ht="19.5" customHeight="1">
      <c r="A44" s="54" t="s">
        <v>151</v>
      </c>
      <c r="B44" s="112">
        <f t="shared" ref="B44:G44" si="1">B5-SUM(B6:B43)</f>
        <v>5867</v>
      </c>
      <c r="C44" s="112">
        <f t="shared" si="1"/>
        <v>4531</v>
      </c>
      <c r="D44" s="112">
        <f t="shared" si="1"/>
        <v>1091</v>
      </c>
      <c r="E44" s="112">
        <f t="shared" si="1"/>
        <v>1864</v>
      </c>
      <c r="F44" s="112">
        <f t="shared" si="1"/>
        <v>1528</v>
      </c>
      <c r="G44" s="112">
        <f t="shared" si="1"/>
        <v>292</v>
      </c>
      <c r="H44" s="113">
        <f t="shared" ref="H44" si="2">E44/B44*100</f>
        <v>31.770922106698485</v>
      </c>
      <c r="I44" s="112">
        <f t="shared" ref="I44:N44" si="3">I5-SUM(I6:I43)</f>
        <v>6192</v>
      </c>
      <c r="J44" s="112">
        <f t="shared" si="3"/>
        <v>4775</v>
      </c>
      <c r="K44" s="112">
        <f t="shared" si="3"/>
        <v>1234</v>
      </c>
      <c r="L44" s="112">
        <f t="shared" si="3"/>
        <v>2192</v>
      </c>
      <c r="M44" s="112">
        <f t="shared" si="3"/>
        <v>1718</v>
      </c>
      <c r="N44" s="112">
        <f t="shared" si="3"/>
        <v>432</v>
      </c>
      <c r="O44" s="113">
        <f t="shared" ref="O44" si="4">L44/I44*100</f>
        <v>35.400516795865634</v>
      </c>
      <c r="P44" s="112">
        <f t="shared" ref="P44:U44" si="5">P5-SUM(P6:P43)</f>
        <v>6265</v>
      </c>
      <c r="Q44" s="112">
        <f t="shared" si="5"/>
        <v>4756</v>
      </c>
      <c r="R44" s="112">
        <f t="shared" si="5"/>
        <v>1308</v>
      </c>
      <c r="S44" s="112">
        <f t="shared" si="5"/>
        <v>2103</v>
      </c>
      <c r="T44" s="112">
        <f t="shared" si="5"/>
        <v>1669</v>
      </c>
      <c r="U44" s="112">
        <f t="shared" si="5"/>
        <v>397</v>
      </c>
      <c r="V44" s="113">
        <f>S44/P44*100</f>
        <v>33.567438148443735</v>
      </c>
      <c r="W44" s="112">
        <f t="shared" ref="W44:AB44" si="6">W5-SUM(W6:W43)</f>
        <v>6750</v>
      </c>
      <c r="X44" s="112">
        <f t="shared" si="6"/>
        <v>5229</v>
      </c>
      <c r="Y44" s="112">
        <f t="shared" si="6"/>
        <v>1343</v>
      </c>
      <c r="Z44" s="112">
        <f t="shared" si="6"/>
        <v>1978</v>
      </c>
      <c r="AA44" s="112">
        <f t="shared" si="6"/>
        <v>1632</v>
      </c>
      <c r="AB44" s="112">
        <f t="shared" si="6"/>
        <v>323</v>
      </c>
      <c r="AC44" s="113">
        <f t="shared" ref="AC44" si="7">Z44/W44*100</f>
        <v>29.303703703703704</v>
      </c>
      <c r="AD44" s="112">
        <f t="shared" ref="AD44:AI44" si="8">AD5-SUM(AD6:AD43)</f>
        <v>7986</v>
      </c>
      <c r="AE44" s="112">
        <f t="shared" si="8"/>
        <v>6165</v>
      </c>
      <c r="AF44" s="112">
        <f t="shared" si="8"/>
        <v>1679</v>
      </c>
      <c r="AG44" s="112">
        <f t="shared" si="8"/>
        <v>1951</v>
      </c>
      <c r="AH44" s="112">
        <f t="shared" si="8"/>
        <v>1626</v>
      </c>
      <c r="AI44" s="112">
        <f t="shared" si="8"/>
        <v>297</v>
      </c>
      <c r="AJ44" s="114">
        <f t="shared" si="0"/>
        <v>24.430252942649634</v>
      </c>
    </row>
    <row r="45" spans="1:36" s="57" customFormat="1" ht="14.25">
      <c r="A45" s="601" t="s">
        <v>1200</v>
      </c>
    </row>
    <row r="46" spans="1:36" s="29" customFormat="1" ht="14.25" customHeight="1">
      <c r="A46" s="115" t="s">
        <v>1201</v>
      </c>
      <c r="B46" s="57"/>
      <c r="C46" s="57"/>
      <c r="D46" s="57"/>
      <c r="E46" s="57"/>
      <c r="F46" s="57"/>
      <c r="G46" s="57"/>
      <c r="H46" s="57"/>
      <c r="I46" s="57"/>
      <c r="J46" s="57"/>
      <c r="K46" s="57"/>
      <c r="L46" s="57"/>
      <c r="M46" s="57"/>
      <c r="N46" s="57"/>
      <c r="O46" s="57"/>
      <c r="P46" s="57"/>
      <c r="Q46" s="57"/>
      <c r="R46" s="57"/>
      <c r="S46" s="57"/>
      <c r="T46" s="57"/>
      <c r="U46" s="57"/>
      <c r="V46" s="57"/>
      <c r="W46" s="57"/>
    </row>
    <row r="47" spans="1:36" s="29" customFormat="1" ht="14.25" customHeight="1">
      <c r="A47" s="57" t="s">
        <v>1202</v>
      </c>
      <c r="B47" s="57"/>
      <c r="C47" s="57"/>
      <c r="D47" s="57"/>
      <c r="E47" s="57"/>
      <c r="F47" s="57"/>
      <c r="G47" s="57"/>
      <c r="H47" s="57"/>
      <c r="I47" s="57"/>
      <c r="J47" s="57"/>
      <c r="K47" s="57"/>
      <c r="L47" s="57"/>
      <c r="M47" s="57"/>
      <c r="N47" s="57"/>
      <c r="O47" s="57"/>
      <c r="P47" s="57"/>
      <c r="Q47" s="57"/>
      <c r="R47" s="57"/>
      <c r="S47" s="57"/>
      <c r="T47" s="57"/>
      <c r="U47" s="57"/>
      <c r="V47" s="57"/>
      <c r="W47" s="57"/>
    </row>
    <row r="48" spans="1:36" ht="14.25" customHeight="1">
      <c r="A48" s="57" t="s">
        <v>1203</v>
      </c>
    </row>
  </sheetData>
  <mergeCells count="17">
    <mergeCell ref="S3:U3"/>
    <mergeCell ref="W3:Y3"/>
    <mergeCell ref="Z3:AB3"/>
    <mergeCell ref="AD3:AF3"/>
    <mergeCell ref="A1:AJ1"/>
    <mergeCell ref="A2:A4"/>
    <mergeCell ref="B2:H2"/>
    <mergeCell ref="I2:O2"/>
    <mergeCell ref="P2:V2"/>
    <mergeCell ref="W2:AC2"/>
    <mergeCell ref="AD2:AJ2"/>
    <mergeCell ref="B3:D3"/>
    <mergeCell ref="E3:G3"/>
    <mergeCell ref="I3:K3"/>
    <mergeCell ref="AG3:AI3"/>
    <mergeCell ref="L3:N3"/>
    <mergeCell ref="P3:R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26"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16"/>
  <sheetViews>
    <sheetView showGridLines="0" zoomScale="85" zoomScaleNormal="85" workbookViewId="0">
      <selection activeCell="O12" sqref="O12"/>
    </sheetView>
  </sheetViews>
  <sheetFormatPr defaultColWidth="9" defaultRowHeight="15.75"/>
  <cols>
    <col min="1" max="1" width="13.5" style="116" customWidth="1"/>
    <col min="2" max="10" width="10.375" style="116" customWidth="1"/>
    <col min="11" max="16384" width="9" style="116"/>
  </cols>
  <sheetData>
    <row r="1" spans="1:10" ht="30.6" customHeight="1">
      <c r="A1" s="962" t="s">
        <v>1358</v>
      </c>
      <c r="B1" s="962"/>
      <c r="C1" s="962"/>
      <c r="D1" s="962"/>
      <c r="E1" s="962"/>
      <c r="F1" s="962"/>
      <c r="G1" s="962"/>
      <c r="H1" s="962"/>
      <c r="I1" s="962"/>
      <c r="J1" s="962"/>
    </row>
    <row r="2" spans="1:10" s="31" customFormat="1" ht="38.450000000000003" customHeight="1">
      <c r="A2" s="931"/>
      <c r="B2" s="959" t="s">
        <v>721</v>
      </c>
      <c r="C2" s="959"/>
      <c r="D2" s="959"/>
      <c r="E2" s="931" t="s">
        <v>722</v>
      </c>
      <c r="F2" s="931"/>
      <c r="G2" s="931"/>
      <c r="H2" s="931" t="s">
        <v>725</v>
      </c>
      <c r="I2" s="931"/>
      <c r="J2" s="931"/>
    </row>
    <row r="3" spans="1:10" s="31" customFormat="1" ht="21.6" customHeight="1">
      <c r="A3" s="932"/>
      <c r="B3" s="608" t="s">
        <v>723</v>
      </c>
      <c r="C3" s="934" t="s">
        <v>733</v>
      </c>
      <c r="D3" s="934"/>
      <c r="E3" s="608" t="s">
        <v>724</v>
      </c>
      <c r="F3" s="934" t="s">
        <v>733</v>
      </c>
      <c r="G3" s="934"/>
      <c r="H3" s="608" t="s">
        <v>724</v>
      </c>
      <c r="I3" s="934" t="s">
        <v>733</v>
      </c>
      <c r="J3" s="934"/>
    </row>
    <row r="4" spans="1:10" s="609" customFormat="1" ht="24.6" customHeight="1">
      <c r="A4" s="932"/>
      <c r="B4" s="97" t="s">
        <v>728</v>
      </c>
      <c r="C4" s="24" t="s">
        <v>729</v>
      </c>
      <c r="D4" s="24" t="s">
        <v>727</v>
      </c>
      <c r="E4" s="97" t="s">
        <v>730</v>
      </c>
      <c r="F4" s="24" t="s">
        <v>729</v>
      </c>
      <c r="G4" s="24" t="s">
        <v>47</v>
      </c>
      <c r="H4" s="97" t="s">
        <v>728</v>
      </c>
      <c r="I4" s="24" t="s">
        <v>729</v>
      </c>
      <c r="J4" s="24" t="s">
        <v>47</v>
      </c>
    </row>
    <row r="5" spans="1:10" ht="31.7" customHeight="1">
      <c r="A5" s="95" t="s">
        <v>16</v>
      </c>
      <c r="B5" s="118">
        <f t="shared" ref="B5:B13" si="0">SUM(E5,H5)</f>
        <v>508257</v>
      </c>
      <c r="C5" s="118">
        <v>177726</v>
      </c>
      <c r="D5" s="119">
        <f t="shared" ref="D5:D14" si="1">C5/B5*100</f>
        <v>34.967742697100093</v>
      </c>
      <c r="E5" s="118">
        <v>384663</v>
      </c>
      <c r="F5" s="118">
        <v>143443</v>
      </c>
      <c r="G5" s="119">
        <f>F5/E5*100</f>
        <v>37.29056342824758</v>
      </c>
      <c r="H5" s="118">
        <v>123594</v>
      </c>
      <c r="I5" s="118">
        <v>34283</v>
      </c>
      <c r="J5" s="119">
        <f>I5/H5*100</f>
        <v>27.738401540527857</v>
      </c>
    </row>
    <row r="6" spans="1:10" ht="31.7" customHeight="1">
      <c r="A6" s="95" t="s">
        <v>17</v>
      </c>
      <c r="B6" s="118">
        <f t="shared" si="0"/>
        <v>494883</v>
      </c>
      <c r="C6" s="118">
        <v>174998</v>
      </c>
      <c r="D6" s="119">
        <f t="shared" si="1"/>
        <v>35.361489483372836</v>
      </c>
      <c r="E6" s="118">
        <v>378842</v>
      </c>
      <c r="F6" s="118">
        <v>143818</v>
      </c>
      <c r="G6" s="119">
        <f t="shared" ref="G6:G14" si="2">F6/E6*100</f>
        <v>37.962527914011645</v>
      </c>
      <c r="H6" s="118">
        <v>116041</v>
      </c>
      <c r="I6" s="118">
        <v>31180</v>
      </c>
      <c r="J6" s="119">
        <f t="shared" ref="J6:J14" si="3">I6/H6*100</f>
        <v>26.869813255659636</v>
      </c>
    </row>
    <row r="7" spans="1:10" ht="31.7" customHeight="1">
      <c r="A7" s="95" t="s">
        <v>18</v>
      </c>
      <c r="B7" s="118">
        <f t="shared" si="0"/>
        <v>496964</v>
      </c>
      <c r="C7" s="118">
        <v>173679</v>
      </c>
      <c r="D7" s="119">
        <f t="shared" si="1"/>
        <v>34.948004282000305</v>
      </c>
      <c r="E7" s="118">
        <v>383219</v>
      </c>
      <c r="F7" s="118">
        <v>142961</v>
      </c>
      <c r="G7" s="119">
        <f t="shared" si="2"/>
        <v>37.305300624447121</v>
      </c>
      <c r="H7" s="118">
        <v>113745</v>
      </c>
      <c r="I7" s="118">
        <v>30718</v>
      </c>
      <c r="J7" s="119">
        <f t="shared" si="3"/>
        <v>27.006022242735945</v>
      </c>
    </row>
    <row r="8" spans="1:10" ht="31.7" customHeight="1">
      <c r="A8" s="95" t="s">
        <v>19</v>
      </c>
      <c r="B8" s="118">
        <f t="shared" si="0"/>
        <v>511049</v>
      </c>
      <c r="C8" s="118">
        <v>175650</v>
      </c>
      <c r="D8" s="119">
        <f t="shared" si="1"/>
        <v>34.370481108465142</v>
      </c>
      <c r="E8" s="118">
        <v>403028</v>
      </c>
      <c r="F8" s="118">
        <v>145888</v>
      </c>
      <c r="G8" s="119">
        <f t="shared" si="2"/>
        <v>36.197981281697551</v>
      </c>
      <c r="H8" s="118">
        <v>108021</v>
      </c>
      <c r="I8" s="118">
        <v>29762</v>
      </c>
      <c r="J8" s="119">
        <f t="shared" si="3"/>
        <v>27.55205006433934</v>
      </c>
    </row>
    <row r="9" spans="1:10" ht="31.7" customHeight="1">
      <c r="A9" s="95" t="s">
        <v>20</v>
      </c>
      <c r="B9" s="118">
        <f t="shared" si="0"/>
        <v>529775</v>
      </c>
      <c r="C9" s="118">
        <v>186278</v>
      </c>
      <c r="D9" s="119">
        <f t="shared" si="1"/>
        <v>35.161719597942522</v>
      </c>
      <c r="E9" s="118">
        <v>409622</v>
      </c>
      <c r="F9" s="118">
        <v>151983</v>
      </c>
      <c r="G9" s="119">
        <f t="shared" si="2"/>
        <v>37.103231760012889</v>
      </c>
      <c r="H9" s="118">
        <v>120153</v>
      </c>
      <c r="I9" s="118">
        <v>34295</v>
      </c>
      <c r="J9" s="119">
        <f t="shared" si="3"/>
        <v>28.542774629014673</v>
      </c>
    </row>
    <row r="10" spans="1:10" ht="31.7" customHeight="1">
      <c r="A10" s="95" t="s">
        <v>21</v>
      </c>
      <c r="B10" s="118">
        <f t="shared" si="0"/>
        <v>558404</v>
      </c>
      <c r="C10" s="118">
        <v>191924</v>
      </c>
      <c r="D10" s="119">
        <f t="shared" si="1"/>
        <v>34.370097635403759</v>
      </c>
      <c r="E10" s="118">
        <v>421750</v>
      </c>
      <c r="F10" s="118">
        <v>155163</v>
      </c>
      <c r="G10" s="119">
        <f t="shared" si="2"/>
        <v>36.790278601066987</v>
      </c>
      <c r="H10" s="118">
        <v>136654</v>
      </c>
      <c r="I10" s="118">
        <v>36761</v>
      </c>
      <c r="J10" s="119">
        <f t="shared" si="3"/>
        <v>26.900785926500504</v>
      </c>
    </row>
    <row r="11" spans="1:10" ht="31.7" customHeight="1">
      <c r="A11" s="95" t="s">
        <v>1</v>
      </c>
      <c r="B11" s="118">
        <f t="shared" si="0"/>
        <v>584350</v>
      </c>
      <c r="C11" s="118">
        <v>207035</v>
      </c>
      <c r="D11" s="119">
        <f t="shared" si="1"/>
        <v>35.429964918285272</v>
      </c>
      <c r="E11" s="118">
        <v>439422</v>
      </c>
      <c r="F11" s="118">
        <v>167703</v>
      </c>
      <c r="G11" s="119">
        <f t="shared" si="2"/>
        <v>38.164452394281575</v>
      </c>
      <c r="H11" s="118">
        <v>144928</v>
      </c>
      <c r="I11" s="118">
        <v>39332</v>
      </c>
      <c r="J11" s="119">
        <f t="shared" si="3"/>
        <v>27.138993155221904</v>
      </c>
    </row>
    <row r="12" spans="1:10" ht="31.7" customHeight="1">
      <c r="A12" s="95" t="s">
        <v>2</v>
      </c>
      <c r="B12" s="118">
        <f t="shared" si="0"/>
        <v>594320</v>
      </c>
      <c r="C12" s="118">
        <v>215272</v>
      </c>
      <c r="D12" s="119">
        <f t="shared" si="1"/>
        <v>36.221564140530354</v>
      </c>
      <c r="E12" s="118">
        <v>446188</v>
      </c>
      <c r="F12" s="118">
        <v>178475</v>
      </c>
      <c r="G12" s="119">
        <f t="shared" si="2"/>
        <v>39.999955175845159</v>
      </c>
      <c r="H12" s="118">
        <v>148132</v>
      </c>
      <c r="I12" s="118">
        <v>36796</v>
      </c>
      <c r="J12" s="119">
        <f t="shared" si="3"/>
        <v>24.84000756082413</v>
      </c>
    </row>
    <row r="13" spans="1:10" ht="31.7" customHeight="1">
      <c r="A13" s="95" t="s">
        <v>3</v>
      </c>
      <c r="B13" s="118">
        <f t="shared" si="0"/>
        <v>591304</v>
      </c>
      <c r="C13" s="118">
        <v>225786</v>
      </c>
      <c r="D13" s="119">
        <f t="shared" si="1"/>
        <v>38.184419520246777</v>
      </c>
      <c r="E13" s="118">
        <v>450732</v>
      </c>
      <c r="F13" s="118">
        <v>190380</v>
      </c>
      <c r="G13" s="119">
        <f t="shared" si="2"/>
        <v>42.237959585740533</v>
      </c>
      <c r="H13" s="118">
        <v>140572</v>
      </c>
      <c r="I13" s="118">
        <v>35406</v>
      </c>
      <c r="J13" s="119">
        <f t="shared" si="3"/>
        <v>25.187092735395382</v>
      </c>
    </row>
    <row r="14" spans="1:10" ht="31.7" customHeight="1">
      <c r="A14" s="96" t="s">
        <v>4</v>
      </c>
      <c r="B14" s="120">
        <v>619134</v>
      </c>
      <c r="C14" s="120">
        <v>247596</v>
      </c>
      <c r="D14" s="121">
        <f t="shared" si="1"/>
        <v>39.990696682785952</v>
      </c>
      <c r="E14" s="120">
        <v>491793</v>
      </c>
      <c r="F14" s="120">
        <v>211589</v>
      </c>
      <c r="G14" s="121">
        <f t="shared" si="2"/>
        <v>43.023995868180307</v>
      </c>
      <c r="H14" s="120">
        <v>127341</v>
      </c>
      <c r="I14" s="120">
        <v>36007</v>
      </c>
      <c r="J14" s="121">
        <f t="shared" si="3"/>
        <v>28.276046206642008</v>
      </c>
    </row>
    <row r="15" spans="1:10" s="122" customFormat="1" ht="14.25">
      <c r="A15" s="614" t="s">
        <v>738</v>
      </c>
    </row>
    <row r="16" spans="1:10" s="124" customFormat="1">
      <c r="A16" s="123" t="s">
        <v>737</v>
      </c>
    </row>
  </sheetData>
  <mergeCells count="8">
    <mergeCell ref="A1:J1"/>
    <mergeCell ref="A2:A4"/>
    <mergeCell ref="B2:D2"/>
    <mergeCell ref="E2:G2"/>
    <mergeCell ref="H2:J2"/>
    <mergeCell ref="C3:D3"/>
    <mergeCell ref="F3:G3"/>
    <mergeCell ref="I3:J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
  <sheetViews>
    <sheetView showGridLines="0" zoomScaleNormal="100" workbookViewId="0">
      <selection activeCell="R33" sqref="R33"/>
    </sheetView>
  </sheetViews>
  <sheetFormatPr defaultColWidth="9" defaultRowHeight="15.75"/>
  <cols>
    <col min="1" max="1" width="25.5" style="116" customWidth="1"/>
    <col min="2" max="16" width="9.625" style="116" customWidth="1"/>
    <col min="17" max="16384" width="9" style="116"/>
  </cols>
  <sheetData>
    <row r="1" spans="1:16" s="125" customFormat="1" ht="30.6" customHeight="1">
      <c r="A1" s="962" t="s">
        <v>1359</v>
      </c>
      <c r="B1" s="962"/>
      <c r="C1" s="962"/>
      <c r="D1" s="962"/>
      <c r="E1" s="962"/>
      <c r="F1" s="962"/>
      <c r="G1" s="962"/>
      <c r="H1" s="962"/>
      <c r="I1" s="962"/>
      <c r="J1" s="962"/>
      <c r="K1" s="962"/>
      <c r="L1" s="962"/>
      <c r="M1" s="962"/>
      <c r="N1" s="962"/>
      <c r="O1" s="962"/>
      <c r="P1" s="962"/>
    </row>
    <row r="2" spans="1:16" ht="23.45" customHeight="1">
      <c r="A2" s="963"/>
      <c r="B2" s="947" t="s">
        <v>1204</v>
      </c>
      <c r="C2" s="947"/>
      <c r="D2" s="947"/>
      <c r="E2" s="947" t="s">
        <v>329</v>
      </c>
      <c r="F2" s="947"/>
      <c r="G2" s="947"/>
      <c r="H2" s="947" t="s">
        <v>330</v>
      </c>
      <c r="I2" s="947"/>
      <c r="J2" s="947"/>
      <c r="K2" s="947" t="s">
        <v>331</v>
      </c>
      <c r="L2" s="947"/>
      <c r="M2" s="947"/>
      <c r="N2" s="947" t="s">
        <v>332</v>
      </c>
      <c r="O2" s="947"/>
      <c r="P2" s="947"/>
    </row>
    <row r="3" spans="1:16" ht="23.45" customHeight="1">
      <c r="A3" s="964"/>
      <c r="B3" s="828" t="s">
        <v>752</v>
      </c>
      <c r="C3" s="934" t="s">
        <v>1205</v>
      </c>
      <c r="D3" s="934"/>
      <c r="E3" s="828" t="s">
        <v>1206</v>
      </c>
      <c r="F3" s="934" t="s">
        <v>1205</v>
      </c>
      <c r="G3" s="934"/>
      <c r="H3" s="828" t="s">
        <v>1207</v>
      </c>
      <c r="I3" s="934" t="s">
        <v>1064</v>
      </c>
      <c r="J3" s="934"/>
      <c r="K3" s="828" t="s">
        <v>1208</v>
      </c>
      <c r="L3" s="934" t="s">
        <v>1209</v>
      </c>
      <c r="M3" s="934"/>
      <c r="N3" s="828" t="s">
        <v>752</v>
      </c>
      <c r="O3" s="934" t="s">
        <v>1210</v>
      </c>
      <c r="P3" s="934"/>
    </row>
    <row r="4" spans="1:16" ht="23.45" customHeight="1">
      <c r="A4" s="964"/>
      <c r="B4" s="97" t="s">
        <v>1211</v>
      </c>
      <c r="C4" s="24" t="s">
        <v>1212</v>
      </c>
      <c r="D4" s="24" t="s">
        <v>1213</v>
      </c>
      <c r="E4" s="97" t="s">
        <v>1214</v>
      </c>
      <c r="F4" s="24" t="s">
        <v>1215</v>
      </c>
      <c r="G4" s="24" t="s">
        <v>1216</v>
      </c>
      <c r="H4" s="97" t="s">
        <v>1214</v>
      </c>
      <c r="I4" s="24" t="s">
        <v>462</v>
      </c>
      <c r="J4" s="24" t="s">
        <v>51</v>
      </c>
      <c r="K4" s="97" t="s">
        <v>1065</v>
      </c>
      <c r="L4" s="24" t="s">
        <v>462</v>
      </c>
      <c r="M4" s="24" t="s">
        <v>51</v>
      </c>
      <c r="N4" s="97" t="s">
        <v>1065</v>
      </c>
      <c r="O4" s="24" t="s">
        <v>1212</v>
      </c>
      <c r="P4" s="24" t="s">
        <v>51</v>
      </c>
    </row>
    <row r="5" spans="1:16" ht="22.35" customHeight="1">
      <c r="A5" s="126" t="s">
        <v>132</v>
      </c>
      <c r="B5" s="127">
        <v>421750</v>
      </c>
      <c r="C5" s="127">
        <v>155163</v>
      </c>
      <c r="D5" s="128">
        <v>36.79</v>
      </c>
      <c r="E5" s="127">
        <v>439422</v>
      </c>
      <c r="F5" s="127">
        <v>167703</v>
      </c>
      <c r="G5" s="128">
        <v>38.159999999999997</v>
      </c>
      <c r="H5" s="127">
        <v>446188</v>
      </c>
      <c r="I5" s="127">
        <v>178475</v>
      </c>
      <c r="J5" s="130">
        <f t="shared" ref="J5" si="0">I5/H5*100</f>
        <v>39.999955175845159</v>
      </c>
      <c r="K5" s="127">
        <v>450732</v>
      </c>
      <c r="L5" s="127">
        <v>190380</v>
      </c>
      <c r="M5" s="130">
        <f t="shared" ref="M5" si="1">L5/K5*100</f>
        <v>42.237959585740533</v>
      </c>
      <c r="N5" s="129">
        <v>491793</v>
      </c>
      <c r="O5" s="129">
        <v>211589</v>
      </c>
      <c r="P5" s="130">
        <f t="shared" ref="P5:P33" si="2">O5/N5*100</f>
        <v>43.023995868180307</v>
      </c>
    </row>
    <row r="6" spans="1:16" s="134" customFormat="1" ht="22.35" customHeight="1">
      <c r="A6" s="910" t="s">
        <v>1181</v>
      </c>
      <c r="B6" s="862">
        <v>3218</v>
      </c>
      <c r="C6" s="862">
        <v>2138</v>
      </c>
      <c r="D6" s="863">
        <v>66.44</v>
      </c>
      <c r="E6" s="862">
        <v>3381</v>
      </c>
      <c r="F6" s="862">
        <v>2351</v>
      </c>
      <c r="G6" s="863">
        <v>69.540000000000006</v>
      </c>
      <c r="H6" s="862">
        <v>3147</v>
      </c>
      <c r="I6" s="862">
        <v>2158</v>
      </c>
      <c r="J6" s="863">
        <v>68.569999999999993</v>
      </c>
      <c r="K6" s="862">
        <v>3219</v>
      </c>
      <c r="L6" s="862">
        <v>2284</v>
      </c>
      <c r="M6" s="863">
        <v>70.95</v>
      </c>
      <c r="N6" s="133">
        <v>2979</v>
      </c>
      <c r="O6" s="133">
        <v>2590</v>
      </c>
      <c r="P6" s="911">
        <f t="shared" si="2"/>
        <v>86.941926821080898</v>
      </c>
    </row>
    <row r="7" spans="1:16" ht="22.35" customHeight="1">
      <c r="A7" s="910" t="s">
        <v>1061</v>
      </c>
      <c r="B7" s="127">
        <v>785</v>
      </c>
      <c r="C7" s="127">
        <v>663</v>
      </c>
      <c r="D7" s="128">
        <f>C7/B7*100</f>
        <v>84.458598726114658</v>
      </c>
      <c r="E7" s="127">
        <v>688</v>
      </c>
      <c r="F7" s="127">
        <v>597</v>
      </c>
      <c r="G7" s="128">
        <f>F7/E7*100</f>
        <v>86.773255813953483</v>
      </c>
      <c r="H7" s="127">
        <v>646</v>
      </c>
      <c r="I7" s="127">
        <v>576</v>
      </c>
      <c r="J7" s="128">
        <f>I7/H7*100</f>
        <v>89.164086687306494</v>
      </c>
      <c r="K7" s="127">
        <v>581</v>
      </c>
      <c r="L7" s="127">
        <v>501</v>
      </c>
      <c r="M7" s="128">
        <f>L7/K7*100</f>
        <v>86.230636833046475</v>
      </c>
      <c r="N7" s="131">
        <v>601</v>
      </c>
      <c r="O7" s="131">
        <v>516</v>
      </c>
      <c r="P7" s="132">
        <f t="shared" si="2"/>
        <v>85.856905158069878</v>
      </c>
    </row>
    <row r="8" spans="1:16" ht="22.35" customHeight="1">
      <c r="A8" s="910" t="s">
        <v>1217</v>
      </c>
      <c r="B8" s="127">
        <v>5973</v>
      </c>
      <c r="C8" s="127">
        <v>4579</v>
      </c>
      <c r="D8" s="128">
        <v>76.66</v>
      </c>
      <c r="E8" s="127">
        <v>6100</v>
      </c>
      <c r="F8" s="127">
        <v>4696</v>
      </c>
      <c r="G8" s="128">
        <v>76.98</v>
      </c>
      <c r="H8" s="127">
        <v>5699</v>
      </c>
      <c r="I8" s="127">
        <v>4497</v>
      </c>
      <c r="J8" s="128">
        <v>78.91</v>
      </c>
      <c r="K8" s="127">
        <v>5933</v>
      </c>
      <c r="L8" s="127">
        <v>4784</v>
      </c>
      <c r="M8" s="128">
        <v>80.63</v>
      </c>
      <c r="N8" s="131">
        <v>5790</v>
      </c>
      <c r="O8" s="131">
        <v>4744</v>
      </c>
      <c r="P8" s="132">
        <f t="shared" si="2"/>
        <v>81.934369602763397</v>
      </c>
    </row>
    <row r="9" spans="1:16" ht="22.35" customHeight="1">
      <c r="A9" s="912" t="s">
        <v>77</v>
      </c>
      <c r="B9" s="127">
        <v>6311</v>
      </c>
      <c r="C9" s="127">
        <v>4345</v>
      </c>
      <c r="D9" s="128">
        <v>68.849999999999994</v>
      </c>
      <c r="E9" s="127">
        <v>5569</v>
      </c>
      <c r="F9" s="127">
        <v>3900</v>
      </c>
      <c r="G9" s="128">
        <v>70.03</v>
      </c>
      <c r="H9" s="127">
        <v>4996</v>
      </c>
      <c r="I9" s="127">
        <v>3699</v>
      </c>
      <c r="J9" s="128">
        <v>74.040000000000006</v>
      </c>
      <c r="K9" s="127">
        <v>5104</v>
      </c>
      <c r="L9" s="127">
        <v>3816</v>
      </c>
      <c r="M9" s="128">
        <v>74.760000000000005</v>
      </c>
      <c r="N9" s="131">
        <v>6791</v>
      </c>
      <c r="O9" s="131">
        <v>5199</v>
      </c>
      <c r="P9" s="132">
        <f t="shared" si="2"/>
        <v>76.557208069503758</v>
      </c>
    </row>
    <row r="10" spans="1:16" ht="22.35" customHeight="1">
      <c r="A10" s="910" t="s">
        <v>68</v>
      </c>
      <c r="B10" s="127">
        <v>12948</v>
      </c>
      <c r="C10" s="127">
        <v>9173</v>
      </c>
      <c r="D10" s="128">
        <v>70.84</v>
      </c>
      <c r="E10" s="127">
        <v>15351</v>
      </c>
      <c r="F10" s="127">
        <v>10914</v>
      </c>
      <c r="G10" s="128">
        <v>71.099999999999994</v>
      </c>
      <c r="H10" s="127">
        <v>17442</v>
      </c>
      <c r="I10" s="127">
        <v>12593</v>
      </c>
      <c r="J10" s="128">
        <v>72.2</v>
      </c>
      <c r="K10" s="127">
        <v>18533</v>
      </c>
      <c r="L10" s="127">
        <v>13425</v>
      </c>
      <c r="M10" s="128">
        <v>72.44</v>
      </c>
      <c r="N10" s="131">
        <v>21774</v>
      </c>
      <c r="O10" s="131">
        <v>15760</v>
      </c>
      <c r="P10" s="132">
        <f t="shared" si="2"/>
        <v>72.379902636171579</v>
      </c>
    </row>
    <row r="11" spans="1:16" ht="22.35" customHeight="1">
      <c r="A11" s="910" t="s">
        <v>1042</v>
      </c>
      <c r="B11" s="127">
        <v>280</v>
      </c>
      <c r="C11" s="127">
        <v>169</v>
      </c>
      <c r="D11" s="128">
        <f>C11/B11*100</f>
        <v>60.357142857142854</v>
      </c>
      <c r="E11" s="127">
        <v>772</v>
      </c>
      <c r="F11" s="127">
        <v>636</v>
      </c>
      <c r="G11" s="128">
        <f>F11/E11*100</f>
        <v>82.383419689119179</v>
      </c>
      <c r="H11" s="127">
        <v>922</v>
      </c>
      <c r="I11" s="127">
        <v>798</v>
      </c>
      <c r="J11" s="128">
        <f>I11/H11*100</f>
        <v>86.550976138828631</v>
      </c>
      <c r="K11" s="127">
        <v>1017</v>
      </c>
      <c r="L11" s="127">
        <v>828</v>
      </c>
      <c r="M11" s="128">
        <f>L11/K11*100</f>
        <v>81.415929203539832</v>
      </c>
      <c r="N11" s="131">
        <v>4348</v>
      </c>
      <c r="O11" s="131">
        <v>3122</v>
      </c>
      <c r="P11" s="132">
        <f t="shared" si="2"/>
        <v>71.803127874885007</v>
      </c>
    </row>
    <row r="12" spans="1:16" ht="22.35" customHeight="1">
      <c r="A12" s="910" t="s">
        <v>1218</v>
      </c>
      <c r="B12" s="127">
        <v>397</v>
      </c>
      <c r="C12" s="127">
        <v>282</v>
      </c>
      <c r="D12" s="128">
        <v>71.03</v>
      </c>
      <c r="E12" s="127">
        <v>385</v>
      </c>
      <c r="F12" s="127">
        <v>302</v>
      </c>
      <c r="G12" s="128">
        <v>78.44</v>
      </c>
      <c r="H12" s="127">
        <v>312</v>
      </c>
      <c r="I12" s="127">
        <v>244</v>
      </c>
      <c r="J12" s="128">
        <v>78.209999999999994</v>
      </c>
      <c r="K12" s="127">
        <v>340</v>
      </c>
      <c r="L12" s="127">
        <v>232</v>
      </c>
      <c r="M12" s="128">
        <v>68.239999999999995</v>
      </c>
      <c r="N12" s="131">
        <v>429</v>
      </c>
      <c r="O12" s="131">
        <v>299</v>
      </c>
      <c r="P12" s="132">
        <f t="shared" si="2"/>
        <v>69.696969696969703</v>
      </c>
    </row>
    <row r="13" spans="1:16" ht="22.35" customHeight="1">
      <c r="A13" s="910" t="s">
        <v>1219</v>
      </c>
      <c r="B13" s="127">
        <v>17310</v>
      </c>
      <c r="C13" s="127">
        <v>10937</v>
      </c>
      <c r="D13" s="128">
        <v>63.18</v>
      </c>
      <c r="E13" s="127">
        <v>18804</v>
      </c>
      <c r="F13" s="127">
        <v>11927</v>
      </c>
      <c r="G13" s="128">
        <v>63.43</v>
      </c>
      <c r="H13" s="127">
        <v>19605</v>
      </c>
      <c r="I13" s="127">
        <v>12903</v>
      </c>
      <c r="J13" s="128">
        <v>65.81</v>
      </c>
      <c r="K13" s="127">
        <v>21263</v>
      </c>
      <c r="L13" s="127">
        <v>14488</v>
      </c>
      <c r="M13" s="128">
        <v>68.14</v>
      </c>
      <c r="N13" s="131">
        <v>22981</v>
      </c>
      <c r="O13" s="131">
        <v>15873</v>
      </c>
      <c r="P13" s="132">
        <f t="shared" si="2"/>
        <v>69.070101388103211</v>
      </c>
    </row>
    <row r="14" spans="1:16" ht="22.35" customHeight="1">
      <c r="A14" s="910" t="s">
        <v>1040</v>
      </c>
      <c r="B14" s="127">
        <v>1139</v>
      </c>
      <c r="C14" s="127">
        <v>751</v>
      </c>
      <c r="D14" s="128">
        <f>C14/B14*100</f>
        <v>65.935030728709393</v>
      </c>
      <c r="E14" s="127">
        <v>1210</v>
      </c>
      <c r="F14" s="127">
        <v>793</v>
      </c>
      <c r="G14" s="128">
        <f>F14/E14*100</f>
        <v>65.537190082644628</v>
      </c>
      <c r="H14" s="127">
        <v>1306</v>
      </c>
      <c r="I14" s="127">
        <v>885</v>
      </c>
      <c r="J14" s="128">
        <f>I14/H14*100</f>
        <v>67.764165390505354</v>
      </c>
      <c r="K14" s="127">
        <v>1588</v>
      </c>
      <c r="L14" s="127">
        <v>1055</v>
      </c>
      <c r="M14" s="128">
        <f>L14/K14*100</f>
        <v>66.435768261964739</v>
      </c>
      <c r="N14" s="131">
        <v>1690</v>
      </c>
      <c r="O14" s="131">
        <v>1097</v>
      </c>
      <c r="P14" s="132">
        <f t="shared" si="2"/>
        <v>64.911242603550306</v>
      </c>
    </row>
    <row r="15" spans="1:16" ht="22.35" customHeight="1">
      <c r="A15" s="910" t="s">
        <v>688</v>
      </c>
      <c r="B15" s="127">
        <v>15820</v>
      </c>
      <c r="C15" s="127">
        <v>9159</v>
      </c>
      <c r="D15" s="128">
        <v>57.9</v>
      </c>
      <c r="E15" s="127">
        <v>16926</v>
      </c>
      <c r="F15" s="127">
        <v>9972</v>
      </c>
      <c r="G15" s="128">
        <v>58.92</v>
      </c>
      <c r="H15" s="127">
        <v>17329</v>
      </c>
      <c r="I15" s="127">
        <v>10639</v>
      </c>
      <c r="J15" s="128">
        <v>61.39</v>
      </c>
      <c r="K15" s="127">
        <v>17666</v>
      </c>
      <c r="L15" s="127">
        <v>10989</v>
      </c>
      <c r="M15" s="128">
        <v>62.2</v>
      </c>
      <c r="N15" s="131">
        <v>18666</v>
      </c>
      <c r="O15" s="131">
        <v>11761</v>
      </c>
      <c r="P15" s="132">
        <f t="shared" si="2"/>
        <v>63.007607414550513</v>
      </c>
    </row>
    <row r="16" spans="1:16" ht="22.35" customHeight="1">
      <c r="A16" s="910" t="s">
        <v>1045</v>
      </c>
      <c r="B16" s="127">
        <v>1021</v>
      </c>
      <c r="C16" s="127">
        <v>640</v>
      </c>
      <c r="D16" s="128">
        <f>C16/B16*100</f>
        <v>62.683643486777676</v>
      </c>
      <c r="E16" s="127">
        <v>974</v>
      </c>
      <c r="F16" s="127">
        <v>583</v>
      </c>
      <c r="G16" s="128">
        <f>F16/E16*100</f>
        <v>59.856262833675565</v>
      </c>
      <c r="H16" s="127">
        <v>1058</v>
      </c>
      <c r="I16" s="127">
        <v>647</v>
      </c>
      <c r="J16" s="128">
        <f>I16/H16*100</f>
        <v>61.153119092627591</v>
      </c>
      <c r="K16" s="127">
        <v>1232</v>
      </c>
      <c r="L16" s="127">
        <v>754</v>
      </c>
      <c r="M16" s="128">
        <f>L16/K16*100</f>
        <v>61.201298701298704</v>
      </c>
      <c r="N16" s="131">
        <v>1800</v>
      </c>
      <c r="O16" s="131">
        <v>1112</v>
      </c>
      <c r="P16" s="132">
        <f t="shared" si="2"/>
        <v>61.777777777777779</v>
      </c>
    </row>
    <row r="17" spans="1:16" ht="22.35" customHeight="1">
      <c r="A17" s="910" t="s">
        <v>1220</v>
      </c>
      <c r="B17" s="127">
        <v>8980</v>
      </c>
      <c r="C17" s="127">
        <v>5451</v>
      </c>
      <c r="D17" s="128">
        <v>60.7</v>
      </c>
      <c r="E17" s="127">
        <v>10119</v>
      </c>
      <c r="F17" s="127">
        <v>6198</v>
      </c>
      <c r="G17" s="128">
        <v>61.25</v>
      </c>
      <c r="H17" s="127">
        <v>10788</v>
      </c>
      <c r="I17" s="127">
        <v>6603</v>
      </c>
      <c r="J17" s="128">
        <v>61.21</v>
      </c>
      <c r="K17" s="127">
        <v>11781</v>
      </c>
      <c r="L17" s="127">
        <v>7155</v>
      </c>
      <c r="M17" s="128">
        <v>60.73</v>
      </c>
      <c r="N17" s="131">
        <v>12454</v>
      </c>
      <c r="O17" s="131">
        <v>7688</v>
      </c>
      <c r="P17" s="132">
        <f t="shared" si="2"/>
        <v>61.731170708206193</v>
      </c>
    </row>
    <row r="18" spans="1:16" ht="22.35" customHeight="1">
      <c r="A18" s="910" t="s">
        <v>1044</v>
      </c>
      <c r="B18" s="127">
        <v>1727</v>
      </c>
      <c r="C18" s="127">
        <v>402</v>
      </c>
      <c r="D18" s="128">
        <f>C18/B18*100</f>
        <v>23.277359583092068</v>
      </c>
      <c r="E18" s="127">
        <v>79</v>
      </c>
      <c r="F18" s="127">
        <v>56</v>
      </c>
      <c r="G18" s="128">
        <f>F18/E18*100</f>
        <v>70.886075949367083</v>
      </c>
      <c r="H18" s="127">
        <v>3847</v>
      </c>
      <c r="I18" s="127">
        <v>2197</v>
      </c>
      <c r="J18" s="128">
        <f>I18/H18*100</f>
        <v>57.109435924096694</v>
      </c>
      <c r="K18" s="127">
        <v>5292</v>
      </c>
      <c r="L18" s="127">
        <v>2833</v>
      </c>
      <c r="M18" s="128">
        <f>L18/K18*100</f>
        <v>53.533635676492821</v>
      </c>
      <c r="N18" s="131">
        <v>629</v>
      </c>
      <c r="O18" s="131">
        <v>344</v>
      </c>
      <c r="P18" s="132">
        <f t="shared" si="2"/>
        <v>54.689984101748813</v>
      </c>
    </row>
    <row r="19" spans="1:16" ht="22.35" customHeight="1">
      <c r="A19" s="910" t="s">
        <v>1221</v>
      </c>
      <c r="B19" s="127">
        <v>1679</v>
      </c>
      <c r="C19" s="127">
        <v>644</v>
      </c>
      <c r="D19" s="128">
        <v>38.36</v>
      </c>
      <c r="E19" s="127">
        <v>1290</v>
      </c>
      <c r="F19" s="127">
        <v>550</v>
      </c>
      <c r="G19" s="128">
        <v>42.64</v>
      </c>
      <c r="H19" s="127">
        <v>1053</v>
      </c>
      <c r="I19" s="127">
        <v>495</v>
      </c>
      <c r="J19" s="128">
        <v>47.01</v>
      </c>
      <c r="K19" s="127">
        <v>854</v>
      </c>
      <c r="L19" s="127">
        <v>374</v>
      </c>
      <c r="M19" s="128">
        <v>43.79</v>
      </c>
      <c r="N19" s="131">
        <v>785</v>
      </c>
      <c r="O19" s="131">
        <v>422</v>
      </c>
      <c r="P19" s="132">
        <f t="shared" si="2"/>
        <v>53.757961783439491</v>
      </c>
    </row>
    <row r="20" spans="1:16" ht="22.35" customHeight="1">
      <c r="A20" s="910" t="s">
        <v>1222</v>
      </c>
      <c r="B20" s="127">
        <v>18696</v>
      </c>
      <c r="C20" s="127">
        <v>9924</v>
      </c>
      <c r="D20" s="128">
        <v>53.08</v>
      </c>
      <c r="E20" s="127">
        <v>17522</v>
      </c>
      <c r="F20" s="127">
        <v>9142</v>
      </c>
      <c r="G20" s="128">
        <v>52.17</v>
      </c>
      <c r="H20" s="127">
        <v>16162</v>
      </c>
      <c r="I20" s="127">
        <v>8076</v>
      </c>
      <c r="J20" s="128">
        <v>49.97</v>
      </c>
      <c r="K20" s="127">
        <v>15485</v>
      </c>
      <c r="L20" s="127">
        <v>8166</v>
      </c>
      <c r="M20" s="128">
        <v>52.73</v>
      </c>
      <c r="N20" s="131">
        <v>16542</v>
      </c>
      <c r="O20" s="131">
        <v>8412</v>
      </c>
      <c r="P20" s="132">
        <f t="shared" si="2"/>
        <v>50.85237577076532</v>
      </c>
    </row>
    <row r="21" spans="1:16" ht="22.35" customHeight="1">
      <c r="A21" s="910" t="s">
        <v>1223</v>
      </c>
      <c r="B21" s="127">
        <v>4650</v>
      </c>
      <c r="C21" s="127">
        <v>1841</v>
      </c>
      <c r="D21" s="128">
        <v>39.590000000000003</v>
      </c>
      <c r="E21" s="127">
        <v>4612</v>
      </c>
      <c r="F21" s="127">
        <v>2052</v>
      </c>
      <c r="G21" s="128">
        <v>44.49</v>
      </c>
      <c r="H21" s="127">
        <v>4248</v>
      </c>
      <c r="I21" s="127">
        <v>1891</v>
      </c>
      <c r="J21" s="128">
        <v>44.52</v>
      </c>
      <c r="K21" s="127">
        <v>4522</v>
      </c>
      <c r="L21" s="127">
        <v>2130</v>
      </c>
      <c r="M21" s="128">
        <v>47.1</v>
      </c>
      <c r="N21" s="131">
        <v>4812</v>
      </c>
      <c r="O21" s="131">
        <v>2420</v>
      </c>
      <c r="P21" s="132">
        <f t="shared" si="2"/>
        <v>50.290939318370739</v>
      </c>
    </row>
    <row r="22" spans="1:16" s="134" customFormat="1" ht="22.35" customHeight="1">
      <c r="A22" s="910" t="s">
        <v>1224</v>
      </c>
      <c r="B22" s="127">
        <v>3035</v>
      </c>
      <c r="C22" s="127">
        <v>1384</v>
      </c>
      <c r="D22" s="128">
        <v>45.6</v>
      </c>
      <c r="E22" s="127">
        <v>2681</v>
      </c>
      <c r="F22" s="127">
        <v>1371</v>
      </c>
      <c r="G22" s="128">
        <v>51.14</v>
      </c>
      <c r="H22" s="127">
        <v>2636</v>
      </c>
      <c r="I22" s="127">
        <v>1338</v>
      </c>
      <c r="J22" s="128">
        <v>50.76</v>
      </c>
      <c r="K22" s="127">
        <v>2609</v>
      </c>
      <c r="L22" s="127">
        <v>1380</v>
      </c>
      <c r="M22" s="128">
        <v>52.89</v>
      </c>
      <c r="N22" s="131">
        <v>2958</v>
      </c>
      <c r="O22" s="131">
        <v>1481</v>
      </c>
      <c r="P22" s="132">
        <f t="shared" si="2"/>
        <v>50.067613252197432</v>
      </c>
    </row>
    <row r="23" spans="1:16" s="134" customFormat="1" ht="22.35" customHeight="1">
      <c r="A23" s="910" t="s">
        <v>1225</v>
      </c>
      <c r="B23" s="127">
        <v>72688</v>
      </c>
      <c r="C23" s="127">
        <v>33237</v>
      </c>
      <c r="D23" s="128">
        <v>45.73</v>
      </c>
      <c r="E23" s="127">
        <v>75841</v>
      </c>
      <c r="F23" s="127">
        <v>35887</v>
      </c>
      <c r="G23" s="128">
        <v>47.32</v>
      </c>
      <c r="H23" s="127">
        <v>78090</v>
      </c>
      <c r="I23" s="127">
        <v>37600</v>
      </c>
      <c r="J23" s="128">
        <v>48.15</v>
      </c>
      <c r="K23" s="127">
        <v>84985</v>
      </c>
      <c r="L23" s="127">
        <v>40791</v>
      </c>
      <c r="M23" s="128">
        <v>48</v>
      </c>
      <c r="N23" s="131">
        <v>89747</v>
      </c>
      <c r="O23" s="131">
        <v>42847</v>
      </c>
      <c r="P23" s="132">
        <f t="shared" si="2"/>
        <v>47.741985804539425</v>
      </c>
    </row>
    <row r="24" spans="1:16" ht="22.35" customHeight="1">
      <c r="A24" s="912" t="s">
        <v>1041</v>
      </c>
      <c r="B24" s="127">
        <v>70468</v>
      </c>
      <c r="C24" s="127">
        <v>30513</v>
      </c>
      <c r="D24" s="128">
        <v>43.3</v>
      </c>
      <c r="E24" s="127">
        <v>83789</v>
      </c>
      <c r="F24" s="127">
        <v>35146</v>
      </c>
      <c r="G24" s="128">
        <v>41.95</v>
      </c>
      <c r="H24" s="127">
        <v>91106</v>
      </c>
      <c r="I24" s="127">
        <v>39464</v>
      </c>
      <c r="J24" s="128">
        <v>43.32</v>
      </c>
      <c r="K24" s="127">
        <v>87643</v>
      </c>
      <c r="L24" s="127">
        <v>40614</v>
      </c>
      <c r="M24" s="128">
        <v>46.34</v>
      </c>
      <c r="N24" s="131">
        <v>115527</v>
      </c>
      <c r="O24" s="131">
        <v>50875</v>
      </c>
      <c r="P24" s="132">
        <f t="shared" si="2"/>
        <v>44.03732460810027</v>
      </c>
    </row>
    <row r="25" spans="1:16" ht="22.35" customHeight="1">
      <c r="A25" s="910" t="s">
        <v>477</v>
      </c>
      <c r="B25" s="127">
        <v>1377</v>
      </c>
      <c r="C25" s="127">
        <v>544</v>
      </c>
      <c r="D25" s="128">
        <f>C25/B25*100</f>
        <v>39.506172839506171</v>
      </c>
      <c r="E25" s="127">
        <v>1269</v>
      </c>
      <c r="F25" s="127">
        <v>520</v>
      </c>
      <c r="G25" s="128">
        <f>F25/E25*100</f>
        <v>40.977147360126082</v>
      </c>
      <c r="H25" s="127">
        <v>1108</v>
      </c>
      <c r="I25" s="127">
        <v>448</v>
      </c>
      <c r="J25" s="128">
        <f>I25/H25*100</f>
        <v>40.433212996389891</v>
      </c>
      <c r="K25" s="127">
        <v>1087</v>
      </c>
      <c r="L25" s="127">
        <v>515</v>
      </c>
      <c r="M25" s="128">
        <f>L25/K25*100</f>
        <v>47.378104875804965</v>
      </c>
      <c r="N25" s="131">
        <v>1029</v>
      </c>
      <c r="O25" s="131">
        <v>429</v>
      </c>
      <c r="P25" s="132">
        <f t="shared" si="2"/>
        <v>41.690962099125365</v>
      </c>
    </row>
    <row r="26" spans="1:16" ht="22.35" customHeight="1">
      <c r="A26" s="913" t="s">
        <v>1226</v>
      </c>
      <c r="B26" s="127">
        <v>3336</v>
      </c>
      <c r="C26" s="127">
        <v>1144</v>
      </c>
      <c r="D26" s="128">
        <v>34.29</v>
      </c>
      <c r="E26" s="127">
        <v>3277</v>
      </c>
      <c r="F26" s="127">
        <v>1115</v>
      </c>
      <c r="G26" s="128">
        <v>34.03</v>
      </c>
      <c r="H26" s="127">
        <v>3122</v>
      </c>
      <c r="I26" s="127">
        <v>1324</v>
      </c>
      <c r="J26" s="128">
        <v>42.41</v>
      </c>
      <c r="K26" s="127">
        <v>2846</v>
      </c>
      <c r="L26" s="127">
        <v>1250</v>
      </c>
      <c r="M26" s="128">
        <v>43.92</v>
      </c>
      <c r="N26" s="131">
        <v>2616</v>
      </c>
      <c r="O26" s="131">
        <v>1066</v>
      </c>
      <c r="P26" s="132">
        <f t="shared" si="2"/>
        <v>40.74923547400612</v>
      </c>
    </row>
    <row r="27" spans="1:16" ht="22.35" customHeight="1">
      <c r="A27" s="910" t="s">
        <v>1227</v>
      </c>
      <c r="B27" s="127">
        <v>14385</v>
      </c>
      <c r="C27" s="127">
        <v>3661</v>
      </c>
      <c r="D27" s="128">
        <v>25.45</v>
      </c>
      <c r="E27" s="127">
        <v>13120</v>
      </c>
      <c r="F27" s="127">
        <v>3538</v>
      </c>
      <c r="G27" s="128">
        <v>26.97</v>
      </c>
      <c r="H27" s="127">
        <v>12346</v>
      </c>
      <c r="I27" s="127">
        <v>3892</v>
      </c>
      <c r="J27" s="128">
        <v>31.52</v>
      </c>
      <c r="K27" s="127">
        <v>11817</v>
      </c>
      <c r="L27" s="127">
        <v>4813</v>
      </c>
      <c r="M27" s="128">
        <v>40.729999999999997</v>
      </c>
      <c r="N27" s="131">
        <v>12988</v>
      </c>
      <c r="O27" s="131">
        <v>4862</v>
      </c>
      <c r="P27" s="132">
        <f t="shared" si="2"/>
        <v>37.434554973821989</v>
      </c>
    </row>
    <row r="28" spans="1:16" ht="22.35" customHeight="1">
      <c r="A28" s="910" t="s">
        <v>74</v>
      </c>
      <c r="B28" s="127">
        <v>7849</v>
      </c>
      <c r="C28" s="127">
        <v>2755</v>
      </c>
      <c r="D28" s="128">
        <v>35.1</v>
      </c>
      <c r="E28" s="127">
        <v>7569</v>
      </c>
      <c r="F28" s="127">
        <v>2911</v>
      </c>
      <c r="G28" s="128">
        <v>38.46</v>
      </c>
      <c r="H28" s="127">
        <v>6971</v>
      </c>
      <c r="I28" s="127">
        <v>2601</v>
      </c>
      <c r="J28" s="128">
        <v>37.31</v>
      </c>
      <c r="K28" s="127">
        <v>6930</v>
      </c>
      <c r="L28" s="127">
        <v>2482</v>
      </c>
      <c r="M28" s="128">
        <v>35.82</v>
      </c>
      <c r="N28" s="133">
        <v>6992</v>
      </c>
      <c r="O28" s="133">
        <v>2362</v>
      </c>
      <c r="P28" s="132">
        <f t="shared" si="2"/>
        <v>33.78146453089245</v>
      </c>
    </row>
    <row r="29" spans="1:16" ht="22.35" customHeight="1">
      <c r="A29" s="913" t="s">
        <v>1062</v>
      </c>
      <c r="B29" s="127">
        <v>45790</v>
      </c>
      <c r="C29" s="127">
        <v>13432</v>
      </c>
      <c r="D29" s="128">
        <v>29.33</v>
      </c>
      <c r="E29" s="127">
        <v>48312</v>
      </c>
      <c r="F29" s="127">
        <v>14649</v>
      </c>
      <c r="G29" s="128">
        <v>30.32</v>
      </c>
      <c r="H29" s="127">
        <v>48168</v>
      </c>
      <c r="I29" s="127">
        <v>14757</v>
      </c>
      <c r="J29" s="128">
        <v>30.64</v>
      </c>
      <c r="K29" s="127">
        <v>49860</v>
      </c>
      <c r="L29" s="127">
        <v>15759</v>
      </c>
      <c r="M29" s="128">
        <v>31.61</v>
      </c>
      <c r="N29" s="133">
        <v>52702</v>
      </c>
      <c r="O29" s="133">
        <v>17318</v>
      </c>
      <c r="P29" s="132">
        <f t="shared" si="2"/>
        <v>32.860233008234978</v>
      </c>
    </row>
    <row r="30" spans="1:16" ht="22.35" customHeight="1">
      <c r="A30" s="910" t="s">
        <v>83</v>
      </c>
      <c r="B30" s="127">
        <v>1981</v>
      </c>
      <c r="C30" s="127">
        <v>500</v>
      </c>
      <c r="D30" s="128">
        <v>25.24</v>
      </c>
      <c r="E30" s="127">
        <v>1723</v>
      </c>
      <c r="F30" s="127">
        <v>453</v>
      </c>
      <c r="G30" s="128">
        <v>26.29</v>
      </c>
      <c r="H30" s="127">
        <v>1382</v>
      </c>
      <c r="I30" s="127">
        <v>468</v>
      </c>
      <c r="J30" s="128">
        <v>33.86</v>
      </c>
      <c r="K30" s="127">
        <v>1369</v>
      </c>
      <c r="L30" s="127">
        <v>388</v>
      </c>
      <c r="M30" s="128">
        <v>28.34</v>
      </c>
      <c r="N30" s="131">
        <v>1592</v>
      </c>
      <c r="O30" s="131">
        <v>456</v>
      </c>
      <c r="P30" s="132">
        <f t="shared" si="2"/>
        <v>28.643216080402013</v>
      </c>
    </row>
    <row r="31" spans="1:16" ht="22.35" customHeight="1">
      <c r="A31" s="910" t="s">
        <v>79</v>
      </c>
      <c r="B31" s="127">
        <v>2314</v>
      </c>
      <c r="C31" s="127">
        <v>329</v>
      </c>
      <c r="D31" s="128">
        <v>14.22</v>
      </c>
      <c r="E31" s="127">
        <v>2648</v>
      </c>
      <c r="F31" s="127">
        <v>403</v>
      </c>
      <c r="G31" s="128">
        <v>15.22</v>
      </c>
      <c r="H31" s="127">
        <v>2566</v>
      </c>
      <c r="I31" s="127">
        <v>445</v>
      </c>
      <c r="J31" s="128">
        <v>17.34</v>
      </c>
      <c r="K31" s="127">
        <v>2524</v>
      </c>
      <c r="L31" s="127">
        <v>455</v>
      </c>
      <c r="M31" s="128">
        <v>18.03</v>
      </c>
      <c r="N31" s="131">
        <v>2724</v>
      </c>
      <c r="O31" s="131">
        <v>574</v>
      </c>
      <c r="P31" s="132">
        <f t="shared" si="2"/>
        <v>21.071953010279003</v>
      </c>
    </row>
    <row r="32" spans="1:16" ht="22.35" customHeight="1">
      <c r="A32" s="910" t="s">
        <v>1228</v>
      </c>
      <c r="B32" s="127">
        <v>96623</v>
      </c>
      <c r="C32" s="127">
        <v>6145</v>
      </c>
      <c r="D32" s="128">
        <v>6.36</v>
      </c>
      <c r="E32" s="127">
        <v>94424</v>
      </c>
      <c r="F32" s="127">
        <v>6646</v>
      </c>
      <c r="G32" s="128">
        <v>7.04</v>
      </c>
      <c r="H32" s="127">
        <v>89078</v>
      </c>
      <c r="I32" s="127">
        <v>6788</v>
      </c>
      <c r="J32" s="128">
        <v>7.62</v>
      </c>
      <c r="K32" s="127">
        <v>83709</v>
      </c>
      <c r="L32" s="127">
        <v>7721</v>
      </c>
      <c r="M32" s="128">
        <v>9.2200000000000006</v>
      </c>
      <c r="N32" s="131">
        <v>78701</v>
      </c>
      <c r="O32" s="131">
        <v>7469</v>
      </c>
      <c r="P32" s="132">
        <f t="shared" si="2"/>
        <v>9.4903495508316276</v>
      </c>
    </row>
    <row r="33" spans="1:16" ht="22.35" customHeight="1">
      <c r="A33" s="135" t="s">
        <v>42</v>
      </c>
      <c r="B33" s="136">
        <f>B5-SUM(B6:B32)</f>
        <v>970</v>
      </c>
      <c r="C33" s="136">
        <f>C5-SUM(C6:C32)</f>
        <v>421</v>
      </c>
      <c r="D33" s="137">
        <f>C33/B33*100</f>
        <v>43.402061855670105</v>
      </c>
      <c r="E33" s="136">
        <f>E5-SUM(E6:E32)</f>
        <v>987</v>
      </c>
      <c r="F33" s="136">
        <f>F5-SUM(F6:F32)</f>
        <v>395</v>
      </c>
      <c r="G33" s="137">
        <f t="shared" ref="G33" si="3">F33/E33*100</f>
        <v>40.020263424518745</v>
      </c>
      <c r="H33" s="136">
        <f>H5-SUM(H6:H32)</f>
        <v>1055</v>
      </c>
      <c r="I33" s="136">
        <f>I5-SUM(I6:I32)</f>
        <v>449</v>
      </c>
      <c r="J33" s="137">
        <f t="shared" ref="J33" si="4">I33/H33*100</f>
        <v>42.559241706161139</v>
      </c>
      <c r="K33" s="136">
        <f>K5-SUM(K6:K32)</f>
        <v>943</v>
      </c>
      <c r="L33" s="136">
        <f>L5-SUM(L6:L32)</f>
        <v>398</v>
      </c>
      <c r="M33" s="137">
        <f t="shared" ref="M33" si="5">L33/K33*100</f>
        <v>42.20572640509014</v>
      </c>
      <c r="N33" s="136">
        <f>N5-SUM(N6:N32)</f>
        <v>1146</v>
      </c>
      <c r="O33" s="136">
        <f>O5-SUM(O6:O32)</f>
        <v>491</v>
      </c>
      <c r="P33" s="121">
        <f t="shared" si="2"/>
        <v>42.84467713787086</v>
      </c>
    </row>
    <row r="34" spans="1:16" s="122" customFormat="1" ht="14.25">
      <c r="A34" s="138" t="s">
        <v>715</v>
      </c>
      <c r="O34" s="139"/>
    </row>
    <row r="35" spans="1:16">
      <c r="A35" s="140" t="s">
        <v>1229</v>
      </c>
    </row>
    <row r="36" spans="1:16" ht="16.5" customHeight="1">
      <c r="C36" s="141"/>
      <c r="I36" s="141"/>
      <c r="L36" s="141"/>
      <c r="O36" s="141"/>
    </row>
  </sheetData>
  <mergeCells count="12">
    <mergeCell ref="L3:M3"/>
    <mergeCell ref="O3:P3"/>
    <mergeCell ref="A1:P1"/>
    <mergeCell ref="A2:A4"/>
    <mergeCell ref="B2:D2"/>
    <mergeCell ref="E2:G2"/>
    <mergeCell ref="H2:J2"/>
    <mergeCell ref="K2:M2"/>
    <mergeCell ref="N2:P2"/>
    <mergeCell ref="C3:D3"/>
    <mergeCell ref="F3:G3"/>
    <mergeCell ref="I3:J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0"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9"/>
  <sheetViews>
    <sheetView showGridLines="0" zoomScaleNormal="100" workbookViewId="0">
      <selection activeCell="R16" sqref="R16"/>
    </sheetView>
  </sheetViews>
  <sheetFormatPr defaultColWidth="9" defaultRowHeight="15.75"/>
  <cols>
    <col min="1" max="1" width="33.5" style="116" customWidth="1"/>
    <col min="2" max="16" width="9.625" style="116" customWidth="1"/>
    <col min="17" max="16384" width="9" style="116"/>
  </cols>
  <sheetData>
    <row r="1" spans="1:16" s="125" customFormat="1" ht="30.6" customHeight="1">
      <c r="A1" s="962" t="s">
        <v>1063</v>
      </c>
      <c r="B1" s="962"/>
      <c r="C1" s="962"/>
      <c r="D1" s="962"/>
      <c r="E1" s="962"/>
      <c r="F1" s="962"/>
      <c r="G1" s="962"/>
      <c r="H1" s="962"/>
      <c r="I1" s="962"/>
      <c r="J1" s="962"/>
      <c r="K1" s="962"/>
      <c r="L1" s="962"/>
      <c r="M1" s="962"/>
      <c r="N1" s="962"/>
      <c r="O1" s="962"/>
      <c r="P1" s="962"/>
    </row>
    <row r="2" spans="1:16" ht="23.45" customHeight="1">
      <c r="A2" s="963"/>
      <c r="B2" s="947" t="s">
        <v>1032</v>
      </c>
      <c r="C2" s="947"/>
      <c r="D2" s="947"/>
      <c r="E2" s="947" t="s">
        <v>329</v>
      </c>
      <c r="F2" s="947"/>
      <c r="G2" s="947"/>
      <c r="H2" s="947" t="s">
        <v>330</v>
      </c>
      <c r="I2" s="947"/>
      <c r="J2" s="947"/>
      <c r="K2" s="947" t="s">
        <v>331</v>
      </c>
      <c r="L2" s="947"/>
      <c r="M2" s="947"/>
      <c r="N2" s="947" t="s">
        <v>332</v>
      </c>
      <c r="O2" s="947"/>
      <c r="P2" s="947"/>
    </row>
    <row r="3" spans="1:16" ht="23.45" customHeight="1">
      <c r="A3" s="964"/>
      <c r="B3" s="828" t="s">
        <v>1170</v>
      </c>
      <c r="C3" s="934" t="s">
        <v>1230</v>
      </c>
      <c r="D3" s="934"/>
      <c r="E3" s="828" t="s">
        <v>752</v>
      </c>
      <c r="F3" s="934" t="s">
        <v>1231</v>
      </c>
      <c r="G3" s="934"/>
      <c r="H3" s="828" t="s">
        <v>752</v>
      </c>
      <c r="I3" s="934" t="s">
        <v>1231</v>
      </c>
      <c r="J3" s="934"/>
      <c r="K3" s="828" t="s">
        <v>752</v>
      </c>
      <c r="L3" s="934" t="s">
        <v>1230</v>
      </c>
      <c r="M3" s="934"/>
      <c r="N3" s="828" t="s">
        <v>752</v>
      </c>
      <c r="O3" s="934" t="s">
        <v>1230</v>
      </c>
      <c r="P3" s="934"/>
    </row>
    <row r="4" spans="1:16" ht="23.45" customHeight="1">
      <c r="A4" s="964"/>
      <c r="B4" s="97" t="s">
        <v>1065</v>
      </c>
      <c r="C4" s="24" t="s">
        <v>1232</v>
      </c>
      <c r="D4" s="24" t="s">
        <v>1233</v>
      </c>
      <c r="E4" s="97" t="s">
        <v>1234</v>
      </c>
      <c r="F4" s="24" t="s">
        <v>1232</v>
      </c>
      <c r="G4" s="24" t="s">
        <v>1233</v>
      </c>
      <c r="H4" s="97" t="s">
        <v>1234</v>
      </c>
      <c r="I4" s="24" t="s">
        <v>1232</v>
      </c>
      <c r="J4" s="24" t="s">
        <v>51</v>
      </c>
      <c r="K4" s="97" t="s">
        <v>1065</v>
      </c>
      <c r="L4" s="24" t="s">
        <v>462</v>
      </c>
      <c r="M4" s="24" t="s">
        <v>1233</v>
      </c>
      <c r="N4" s="97" t="s">
        <v>1235</v>
      </c>
      <c r="O4" s="24" t="s">
        <v>1236</v>
      </c>
      <c r="P4" s="24" t="s">
        <v>1237</v>
      </c>
    </row>
    <row r="5" spans="1:16" ht="19.5" customHeight="1">
      <c r="A5" s="126" t="s">
        <v>155</v>
      </c>
      <c r="B5" s="127">
        <v>136654</v>
      </c>
      <c r="C5" s="127">
        <v>36761</v>
      </c>
      <c r="D5" s="128">
        <v>26.9</v>
      </c>
      <c r="E5" s="127">
        <v>144928</v>
      </c>
      <c r="F5" s="127">
        <v>39332</v>
      </c>
      <c r="G5" s="128">
        <v>27.14</v>
      </c>
      <c r="H5" s="127">
        <v>148132</v>
      </c>
      <c r="I5" s="127">
        <v>36796</v>
      </c>
      <c r="J5" s="128">
        <f t="shared" ref="J5" si="0">I5/H5*100</f>
        <v>24.84000756082413</v>
      </c>
      <c r="K5" s="127">
        <v>140572</v>
      </c>
      <c r="L5" s="127">
        <v>35406</v>
      </c>
      <c r="M5" s="128">
        <f t="shared" ref="M5:M45" si="1">L5/K5*100</f>
        <v>25.187092735395382</v>
      </c>
      <c r="N5" s="129">
        <v>127341</v>
      </c>
      <c r="O5" s="129">
        <v>36007</v>
      </c>
      <c r="P5" s="142">
        <f t="shared" ref="P5:P43" si="2">O5/N5*100</f>
        <v>28.276046206642008</v>
      </c>
    </row>
    <row r="6" spans="1:16" s="134" customFormat="1" ht="19.5" customHeight="1">
      <c r="A6" s="918" t="s">
        <v>1066</v>
      </c>
      <c r="B6" s="861">
        <v>0</v>
      </c>
      <c r="C6" s="861">
        <v>0</v>
      </c>
      <c r="D6" s="861">
        <v>0</v>
      </c>
      <c r="E6" s="862">
        <v>1</v>
      </c>
      <c r="F6" s="861">
        <v>0</v>
      </c>
      <c r="G6" s="861">
        <f>F6/E6*100</f>
        <v>0</v>
      </c>
      <c r="H6" s="862">
        <v>7</v>
      </c>
      <c r="I6" s="861">
        <v>0</v>
      </c>
      <c r="J6" s="861">
        <f>I6/H6*100</f>
        <v>0</v>
      </c>
      <c r="K6" s="862">
        <v>19</v>
      </c>
      <c r="L6" s="862">
        <v>6</v>
      </c>
      <c r="M6" s="863">
        <f t="shared" si="1"/>
        <v>31.578947368421051</v>
      </c>
      <c r="N6" s="133">
        <v>104</v>
      </c>
      <c r="O6" s="133">
        <v>103</v>
      </c>
      <c r="P6" s="863">
        <f t="shared" si="2"/>
        <v>99.038461538461547</v>
      </c>
    </row>
    <row r="7" spans="1:16" s="134" customFormat="1" ht="19.5" customHeight="1">
      <c r="A7" s="42" t="s">
        <v>150</v>
      </c>
      <c r="B7" s="862">
        <v>1291</v>
      </c>
      <c r="C7" s="862">
        <v>716</v>
      </c>
      <c r="D7" s="863">
        <v>55.46</v>
      </c>
      <c r="E7" s="862">
        <v>111</v>
      </c>
      <c r="F7" s="862">
        <v>96</v>
      </c>
      <c r="G7" s="863">
        <v>86.49</v>
      </c>
      <c r="H7" s="862">
        <v>1889</v>
      </c>
      <c r="I7" s="861">
        <v>631</v>
      </c>
      <c r="J7" s="863">
        <v>33.4</v>
      </c>
      <c r="K7" s="862">
        <v>3330</v>
      </c>
      <c r="L7" s="862">
        <v>1828</v>
      </c>
      <c r="M7" s="863">
        <f t="shared" si="1"/>
        <v>54.894894894894897</v>
      </c>
      <c r="N7" s="133">
        <v>916</v>
      </c>
      <c r="O7" s="133">
        <v>759</v>
      </c>
      <c r="P7" s="864">
        <f t="shared" si="2"/>
        <v>82.860262008733628</v>
      </c>
    </row>
    <row r="8" spans="1:16" s="134" customFormat="1" ht="19.5" customHeight="1">
      <c r="A8" s="918" t="s">
        <v>1067</v>
      </c>
      <c r="B8" s="861">
        <v>69</v>
      </c>
      <c r="C8" s="861">
        <v>51</v>
      </c>
      <c r="D8" s="863">
        <f>C8/B8*100</f>
        <v>73.91304347826086</v>
      </c>
      <c r="E8" s="862">
        <v>4</v>
      </c>
      <c r="F8" s="862">
        <v>2</v>
      </c>
      <c r="G8" s="863">
        <f>F8/E8*100</f>
        <v>50</v>
      </c>
      <c r="H8" s="862">
        <v>2</v>
      </c>
      <c r="I8" s="861">
        <v>0</v>
      </c>
      <c r="J8" s="861">
        <f>I8/H8*100</f>
        <v>0</v>
      </c>
      <c r="K8" s="862">
        <v>9</v>
      </c>
      <c r="L8" s="862">
        <v>2</v>
      </c>
      <c r="M8" s="863">
        <f t="shared" si="1"/>
        <v>22.222222222222221</v>
      </c>
      <c r="N8" s="133">
        <v>320</v>
      </c>
      <c r="O8" s="133">
        <v>254</v>
      </c>
      <c r="P8" s="863">
        <f t="shared" si="2"/>
        <v>79.375</v>
      </c>
    </row>
    <row r="9" spans="1:16" s="134" customFormat="1" ht="19.5" customHeight="1">
      <c r="A9" s="918" t="s">
        <v>474</v>
      </c>
      <c r="B9" s="861">
        <v>193</v>
      </c>
      <c r="C9" s="861">
        <v>91</v>
      </c>
      <c r="D9" s="863">
        <f>C9/B9*100</f>
        <v>47.150259067357517</v>
      </c>
      <c r="E9" s="862">
        <v>96</v>
      </c>
      <c r="F9" s="862">
        <v>76</v>
      </c>
      <c r="G9" s="863">
        <f>F9/E9*100</f>
        <v>79.166666666666657</v>
      </c>
      <c r="H9" s="862">
        <v>74</v>
      </c>
      <c r="I9" s="862">
        <v>61</v>
      </c>
      <c r="J9" s="863">
        <f>I9/H9*100</f>
        <v>82.432432432432435</v>
      </c>
      <c r="K9" s="862">
        <v>104</v>
      </c>
      <c r="L9" s="862">
        <v>76</v>
      </c>
      <c r="M9" s="863">
        <f t="shared" si="1"/>
        <v>73.076923076923066</v>
      </c>
      <c r="N9" s="133">
        <v>70</v>
      </c>
      <c r="O9" s="133">
        <v>53</v>
      </c>
      <c r="P9" s="863">
        <f t="shared" si="2"/>
        <v>75.714285714285708</v>
      </c>
    </row>
    <row r="10" spans="1:16" s="134" customFormat="1" ht="19.5" customHeight="1">
      <c r="A10" s="42" t="s">
        <v>149</v>
      </c>
      <c r="B10" s="862">
        <v>750</v>
      </c>
      <c r="C10" s="862">
        <v>564</v>
      </c>
      <c r="D10" s="863">
        <v>75.2</v>
      </c>
      <c r="E10" s="862">
        <v>1006</v>
      </c>
      <c r="F10" s="862">
        <v>759</v>
      </c>
      <c r="G10" s="863">
        <v>75.45</v>
      </c>
      <c r="H10" s="862">
        <v>1120</v>
      </c>
      <c r="I10" s="862">
        <v>807</v>
      </c>
      <c r="J10" s="863">
        <v>72.05</v>
      </c>
      <c r="K10" s="862">
        <v>1160</v>
      </c>
      <c r="L10" s="862">
        <v>844</v>
      </c>
      <c r="M10" s="863">
        <f t="shared" si="1"/>
        <v>72.758620689655174</v>
      </c>
      <c r="N10" s="133">
        <v>1420</v>
      </c>
      <c r="O10" s="133">
        <v>1060</v>
      </c>
      <c r="P10" s="864">
        <f t="shared" si="2"/>
        <v>74.647887323943664</v>
      </c>
    </row>
    <row r="11" spans="1:16" s="134" customFormat="1" ht="19.5" customHeight="1">
      <c r="A11" s="918" t="s">
        <v>1068</v>
      </c>
      <c r="B11" s="862">
        <v>320</v>
      </c>
      <c r="C11" s="862">
        <v>227</v>
      </c>
      <c r="D11" s="863">
        <f>C11/B11*100</f>
        <v>70.9375</v>
      </c>
      <c r="E11" s="862">
        <v>288</v>
      </c>
      <c r="F11" s="862">
        <v>240</v>
      </c>
      <c r="G11" s="863">
        <f>F11/E11*100</f>
        <v>83.333333333333343</v>
      </c>
      <c r="H11" s="862">
        <v>176</v>
      </c>
      <c r="I11" s="862">
        <v>135</v>
      </c>
      <c r="J11" s="863">
        <f>I11/H11*100</f>
        <v>76.704545454545453</v>
      </c>
      <c r="K11" s="862">
        <v>159</v>
      </c>
      <c r="L11" s="862">
        <v>127</v>
      </c>
      <c r="M11" s="863">
        <f t="shared" si="1"/>
        <v>79.874213836477992</v>
      </c>
      <c r="N11" s="133">
        <v>125</v>
      </c>
      <c r="O11" s="133">
        <v>87</v>
      </c>
      <c r="P11" s="863">
        <f t="shared" si="2"/>
        <v>69.599999999999994</v>
      </c>
    </row>
    <row r="12" spans="1:16" s="134" customFormat="1" ht="19.5" customHeight="1">
      <c r="A12" s="910" t="s">
        <v>1238</v>
      </c>
      <c r="B12" s="862">
        <v>4973</v>
      </c>
      <c r="C12" s="862">
        <v>3353</v>
      </c>
      <c r="D12" s="863">
        <v>67.42</v>
      </c>
      <c r="E12" s="862">
        <v>4913</v>
      </c>
      <c r="F12" s="862">
        <v>3509</v>
      </c>
      <c r="G12" s="863">
        <v>71.42</v>
      </c>
      <c r="H12" s="862">
        <v>5348</v>
      </c>
      <c r="I12" s="862">
        <v>3774</v>
      </c>
      <c r="J12" s="863">
        <v>70.569999999999993</v>
      </c>
      <c r="K12" s="862">
        <v>4901</v>
      </c>
      <c r="L12" s="862">
        <v>3445</v>
      </c>
      <c r="M12" s="863">
        <f t="shared" si="1"/>
        <v>70.291777188328908</v>
      </c>
      <c r="N12" s="133">
        <v>5138</v>
      </c>
      <c r="O12" s="133">
        <v>3511</v>
      </c>
      <c r="P12" s="864">
        <f t="shared" si="2"/>
        <v>68.333982094200081</v>
      </c>
    </row>
    <row r="13" spans="1:16" s="134" customFormat="1" ht="19.5" customHeight="1">
      <c r="A13" s="918" t="s">
        <v>1058</v>
      </c>
      <c r="B13" s="861">
        <v>312</v>
      </c>
      <c r="C13" s="861">
        <v>179</v>
      </c>
      <c r="D13" s="863">
        <f>C13/B13*100</f>
        <v>57.371794871794869</v>
      </c>
      <c r="E13" s="862">
        <v>264</v>
      </c>
      <c r="F13" s="862">
        <v>180</v>
      </c>
      <c r="G13" s="863">
        <f>F13/E13*100</f>
        <v>68.181818181818173</v>
      </c>
      <c r="H13" s="862">
        <v>305</v>
      </c>
      <c r="I13" s="862">
        <v>189</v>
      </c>
      <c r="J13" s="863">
        <f>I13/H13*100</f>
        <v>61.967213114754095</v>
      </c>
      <c r="K13" s="862">
        <v>317</v>
      </c>
      <c r="L13" s="862">
        <v>205</v>
      </c>
      <c r="M13" s="863">
        <f t="shared" si="1"/>
        <v>64.66876971608832</v>
      </c>
      <c r="N13" s="133">
        <v>352</v>
      </c>
      <c r="O13" s="133">
        <v>234</v>
      </c>
      <c r="P13" s="863">
        <f t="shared" si="2"/>
        <v>66.477272727272734</v>
      </c>
    </row>
    <row r="14" spans="1:16" s="134" customFormat="1" ht="19.5" customHeight="1">
      <c r="A14" s="910" t="s">
        <v>689</v>
      </c>
      <c r="B14" s="862">
        <v>1466</v>
      </c>
      <c r="C14" s="862">
        <v>850</v>
      </c>
      <c r="D14" s="863">
        <v>57.98</v>
      </c>
      <c r="E14" s="862">
        <v>1167</v>
      </c>
      <c r="F14" s="862">
        <v>614</v>
      </c>
      <c r="G14" s="863">
        <v>52.61</v>
      </c>
      <c r="H14" s="862">
        <v>922</v>
      </c>
      <c r="I14" s="862">
        <v>516</v>
      </c>
      <c r="J14" s="863">
        <v>55.97</v>
      </c>
      <c r="K14" s="862">
        <v>456</v>
      </c>
      <c r="L14" s="862">
        <v>248</v>
      </c>
      <c r="M14" s="863">
        <f t="shared" si="1"/>
        <v>54.385964912280706</v>
      </c>
      <c r="N14" s="133">
        <v>381</v>
      </c>
      <c r="O14" s="133">
        <v>210</v>
      </c>
      <c r="P14" s="864">
        <f t="shared" si="2"/>
        <v>55.118110236220474</v>
      </c>
    </row>
    <row r="15" spans="1:16" s="134" customFormat="1" ht="19.5" customHeight="1">
      <c r="A15" s="918" t="s">
        <v>1069</v>
      </c>
      <c r="B15" s="862">
        <v>107</v>
      </c>
      <c r="C15" s="862">
        <v>57</v>
      </c>
      <c r="D15" s="863">
        <f>C15/B15*100</f>
        <v>53.271028037383175</v>
      </c>
      <c r="E15" s="862">
        <v>170</v>
      </c>
      <c r="F15" s="862">
        <v>64</v>
      </c>
      <c r="G15" s="863">
        <f>F15/E15*100</f>
        <v>37.647058823529413</v>
      </c>
      <c r="H15" s="862">
        <v>176</v>
      </c>
      <c r="I15" s="862">
        <v>70</v>
      </c>
      <c r="J15" s="863">
        <f>I15/H15*100</f>
        <v>39.772727272727273</v>
      </c>
      <c r="K15" s="862">
        <v>134</v>
      </c>
      <c r="L15" s="862">
        <v>46</v>
      </c>
      <c r="M15" s="863">
        <f t="shared" si="1"/>
        <v>34.328358208955223</v>
      </c>
      <c r="N15" s="133">
        <v>158</v>
      </c>
      <c r="O15" s="133">
        <v>79</v>
      </c>
      <c r="P15" s="863">
        <f t="shared" si="2"/>
        <v>50</v>
      </c>
    </row>
    <row r="16" spans="1:16" s="134" customFormat="1" ht="19.5" customHeight="1">
      <c r="A16" s="918" t="s">
        <v>1056</v>
      </c>
      <c r="B16" s="862">
        <v>448</v>
      </c>
      <c r="C16" s="862">
        <v>173</v>
      </c>
      <c r="D16" s="863">
        <f>C16/B16*100</f>
        <v>38.616071428571431</v>
      </c>
      <c r="E16" s="862">
        <v>409</v>
      </c>
      <c r="F16" s="862">
        <v>182</v>
      </c>
      <c r="G16" s="863">
        <f>F16/E16*100</f>
        <v>44.498777506112468</v>
      </c>
      <c r="H16" s="862">
        <v>417</v>
      </c>
      <c r="I16" s="862">
        <v>155</v>
      </c>
      <c r="J16" s="863">
        <f>I16/H16*100</f>
        <v>37.170263788968825</v>
      </c>
      <c r="K16" s="862">
        <v>390</v>
      </c>
      <c r="L16" s="862">
        <v>150</v>
      </c>
      <c r="M16" s="863">
        <f t="shared" si="1"/>
        <v>38.461538461538467</v>
      </c>
      <c r="N16" s="133">
        <v>293</v>
      </c>
      <c r="O16" s="133">
        <v>137</v>
      </c>
      <c r="P16" s="863">
        <f t="shared" si="2"/>
        <v>46.757679180887372</v>
      </c>
    </row>
    <row r="17" spans="1:16" s="134" customFormat="1" ht="19.5" customHeight="1">
      <c r="A17" s="918" t="s">
        <v>1054</v>
      </c>
      <c r="B17" s="861">
        <v>272</v>
      </c>
      <c r="C17" s="861">
        <v>82</v>
      </c>
      <c r="D17" s="863">
        <f>C17/B17*100</f>
        <v>30.147058823529409</v>
      </c>
      <c r="E17" s="862">
        <v>310</v>
      </c>
      <c r="F17" s="862">
        <v>85</v>
      </c>
      <c r="G17" s="863">
        <f>F17/E17*100</f>
        <v>27.419354838709676</v>
      </c>
      <c r="H17" s="862">
        <v>341</v>
      </c>
      <c r="I17" s="862">
        <v>119</v>
      </c>
      <c r="J17" s="863">
        <f>I17/H17*100</f>
        <v>34.897360703812318</v>
      </c>
      <c r="K17" s="862">
        <v>485</v>
      </c>
      <c r="L17" s="862">
        <v>159</v>
      </c>
      <c r="M17" s="863">
        <f t="shared" si="1"/>
        <v>32.783505154639172</v>
      </c>
      <c r="N17" s="133">
        <v>427</v>
      </c>
      <c r="O17" s="133">
        <v>198</v>
      </c>
      <c r="P17" s="863">
        <f t="shared" si="2"/>
        <v>46.370023419203747</v>
      </c>
    </row>
    <row r="18" spans="1:16" s="134" customFormat="1" ht="19.5" customHeight="1">
      <c r="A18" s="918" t="s">
        <v>1070</v>
      </c>
      <c r="B18" s="862">
        <v>113</v>
      </c>
      <c r="C18" s="862">
        <v>39</v>
      </c>
      <c r="D18" s="863">
        <f>C18/B18*100</f>
        <v>34.513274336283182</v>
      </c>
      <c r="E18" s="862">
        <v>75</v>
      </c>
      <c r="F18" s="862">
        <v>38</v>
      </c>
      <c r="G18" s="863">
        <f>F18/E18*100</f>
        <v>50.666666666666671</v>
      </c>
      <c r="H18" s="862">
        <v>113</v>
      </c>
      <c r="I18" s="862">
        <v>69</v>
      </c>
      <c r="J18" s="863">
        <f>I18/H18*100</f>
        <v>61.06194690265486</v>
      </c>
      <c r="K18" s="862">
        <v>135</v>
      </c>
      <c r="L18" s="862">
        <v>80</v>
      </c>
      <c r="M18" s="863">
        <f t="shared" si="1"/>
        <v>59.259259259259252</v>
      </c>
      <c r="N18" s="133">
        <v>98</v>
      </c>
      <c r="O18" s="133">
        <v>45</v>
      </c>
      <c r="P18" s="863">
        <f t="shared" si="2"/>
        <v>45.91836734693878</v>
      </c>
    </row>
    <row r="19" spans="1:16" s="134" customFormat="1" ht="19.5" customHeight="1">
      <c r="A19" s="910" t="s">
        <v>1239</v>
      </c>
      <c r="B19" s="862">
        <v>204</v>
      </c>
      <c r="C19" s="862">
        <v>96</v>
      </c>
      <c r="D19" s="863">
        <v>47.06</v>
      </c>
      <c r="E19" s="862">
        <v>91</v>
      </c>
      <c r="F19" s="862">
        <v>37</v>
      </c>
      <c r="G19" s="863">
        <v>40.659999999999997</v>
      </c>
      <c r="H19" s="862">
        <v>89</v>
      </c>
      <c r="I19" s="862">
        <v>33</v>
      </c>
      <c r="J19" s="863">
        <v>37.08</v>
      </c>
      <c r="K19" s="862">
        <v>96</v>
      </c>
      <c r="L19" s="862">
        <v>46</v>
      </c>
      <c r="M19" s="863">
        <f t="shared" si="1"/>
        <v>47.916666666666671</v>
      </c>
      <c r="N19" s="133">
        <v>66</v>
      </c>
      <c r="O19" s="133">
        <v>29</v>
      </c>
      <c r="P19" s="864">
        <f t="shared" si="2"/>
        <v>43.939393939393938</v>
      </c>
    </row>
    <row r="20" spans="1:16" s="134" customFormat="1" ht="19.5" customHeight="1">
      <c r="A20" s="918" t="s">
        <v>468</v>
      </c>
      <c r="B20" s="861">
        <v>969</v>
      </c>
      <c r="C20" s="861">
        <v>278</v>
      </c>
      <c r="D20" s="863">
        <f>C20/B20*100</f>
        <v>28.689370485036118</v>
      </c>
      <c r="E20" s="862">
        <v>877</v>
      </c>
      <c r="F20" s="862">
        <v>369</v>
      </c>
      <c r="G20" s="863">
        <f>F20/E20*100</f>
        <v>42.075256556442419</v>
      </c>
      <c r="H20" s="862">
        <v>917</v>
      </c>
      <c r="I20" s="862">
        <v>410</v>
      </c>
      <c r="J20" s="863">
        <f>I20/H20*100</f>
        <v>44.711014176663035</v>
      </c>
      <c r="K20" s="862">
        <v>667</v>
      </c>
      <c r="L20" s="862">
        <v>267</v>
      </c>
      <c r="M20" s="863">
        <f t="shared" si="1"/>
        <v>40.029985007496251</v>
      </c>
      <c r="N20" s="133">
        <v>916</v>
      </c>
      <c r="O20" s="133">
        <v>399</v>
      </c>
      <c r="P20" s="863">
        <f t="shared" si="2"/>
        <v>43.558951965065503</v>
      </c>
    </row>
    <row r="21" spans="1:16" s="134" customFormat="1" ht="19.5" customHeight="1">
      <c r="A21" s="910" t="s">
        <v>1071</v>
      </c>
      <c r="B21" s="862">
        <v>3918</v>
      </c>
      <c r="C21" s="862">
        <v>1127</v>
      </c>
      <c r="D21" s="863">
        <v>28.76</v>
      </c>
      <c r="E21" s="862">
        <v>4203</v>
      </c>
      <c r="F21" s="862">
        <v>1465</v>
      </c>
      <c r="G21" s="863">
        <v>34.86</v>
      </c>
      <c r="H21" s="862">
        <v>3918</v>
      </c>
      <c r="I21" s="862">
        <v>1388</v>
      </c>
      <c r="J21" s="863">
        <v>35.43</v>
      </c>
      <c r="K21" s="862">
        <v>3997</v>
      </c>
      <c r="L21" s="862">
        <v>1469</v>
      </c>
      <c r="M21" s="863">
        <f t="shared" si="1"/>
        <v>36.752564423317494</v>
      </c>
      <c r="N21" s="133">
        <v>4601</v>
      </c>
      <c r="O21" s="133">
        <v>1844</v>
      </c>
      <c r="P21" s="864">
        <f t="shared" si="2"/>
        <v>40.078243860030426</v>
      </c>
    </row>
    <row r="22" spans="1:16" s="134" customFormat="1" ht="19.5" customHeight="1">
      <c r="A22" s="918" t="s">
        <v>481</v>
      </c>
      <c r="B22" s="861">
        <v>278</v>
      </c>
      <c r="C22" s="861">
        <v>85</v>
      </c>
      <c r="D22" s="863">
        <f>C22/B22*100</f>
        <v>30.575539568345324</v>
      </c>
      <c r="E22" s="862">
        <v>226</v>
      </c>
      <c r="F22" s="862">
        <v>91</v>
      </c>
      <c r="G22" s="863">
        <f>F22/E22*100</f>
        <v>40.26548672566372</v>
      </c>
      <c r="H22" s="862">
        <v>248</v>
      </c>
      <c r="I22" s="862">
        <v>119</v>
      </c>
      <c r="J22" s="863">
        <f>I22/H22*100</f>
        <v>47.983870967741936</v>
      </c>
      <c r="K22" s="862">
        <v>178</v>
      </c>
      <c r="L22" s="862">
        <v>98</v>
      </c>
      <c r="M22" s="863">
        <f t="shared" si="1"/>
        <v>55.056179775280903</v>
      </c>
      <c r="N22" s="133">
        <v>209</v>
      </c>
      <c r="O22" s="133">
        <v>82</v>
      </c>
      <c r="P22" s="863">
        <f t="shared" si="2"/>
        <v>39.23444976076555</v>
      </c>
    </row>
    <row r="23" spans="1:16" s="134" customFormat="1" ht="19.5" customHeight="1">
      <c r="A23" s="910" t="s">
        <v>1240</v>
      </c>
      <c r="B23" s="862">
        <v>932</v>
      </c>
      <c r="C23" s="862">
        <v>321</v>
      </c>
      <c r="D23" s="863">
        <v>34.44</v>
      </c>
      <c r="E23" s="862">
        <v>553</v>
      </c>
      <c r="F23" s="862">
        <v>327</v>
      </c>
      <c r="G23" s="863">
        <v>59.13</v>
      </c>
      <c r="H23" s="862">
        <v>581</v>
      </c>
      <c r="I23" s="862">
        <v>303</v>
      </c>
      <c r="J23" s="863">
        <v>52.15</v>
      </c>
      <c r="K23" s="862">
        <v>569</v>
      </c>
      <c r="L23" s="862">
        <v>295</v>
      </c>
      <c r="M23" s="863">
        <f t="shared" si="1"/>
        <v>51.845342706502642</v>
      </c>
      <c r="N23" s="133">
        <v>643</v>
      </c>
      <c r="O23" s="133">
        <v>239</v>
      </c>
      <c r="P23" s="864">
        <f t="shared" si="2"/>
        <v>37.169517884914463</v>
      </c>
    </row>
    <row r="24" spans="1:16" s="134" customFormat="1" ht="19.5" customHeight="1">
      <c r="A24" s="918" t="s">
        <v>1050</v>
      </c>
      <c r="B24" s="862">
        <v>178</v>
      </c>
      <c r="C24" s="862">
        <v>74</v>
      </c>
      <c r="D24" s="863">
        <f>C24/B24*100</f>
        <v>41.573033707865171</v>
      </c>
      <c r="E24" s="862">
        <v>169</v>
      </c>
      <c r="F24" s="862">
        <v>63</v>
      </c>
      <c r="G24" s="863">
        <f>F24/E24*100</f>
        <v>37.278106508875744</v>
      </c>
      <c r="H24" s="862">
        <v>339</v>
      </c>
      <c r="I24" s="862">
        <v>133</v>
      </c>
      <c r="J24" s="863">
        <f>I24/H24*100</f>
        <v>39.233038348082594</v>
      </c>
      <c r="K24" s="862">
        <v>225</v>
      </c>
      <c r="L24" s="862">
        <v>62</v>
      </c>
      <c r="M24" s="863">
        <f t="shared" si="1"/>
        <v>27.555555555555557</v>
      </c>
      <c r="N24" s="133">
        <v>237</v>
      </c>
      <c r="O24" s="133">
        <v>83</v>
      </c>
      <c r="P24" s="863">
        <f t="shared" si="2"/>
        <v>35.021097046413502</v>
      </c>
    </row>
    <row r="25" spans="1:16" s="134" customFormat="1" ht="19.5" customHeight="1">
      <c r="A25" s="910" t="s">
        <v>148</v>
      </c>
      <c r="B25" s="862">
        <v>1767</v>
      </c>
      <c r="C25" s="862">
        <v>677</v>
      </c>
      <c r="D25" s="863">
        <v>38.31</v>
      </c>
      <c r="E25" s="862">
        <v>1705</v>
      </c>
      <c r="F25" s="862">
        <v>613</v>
      </c>
      <c r="G25" s="863">
        <v>35.950000000000003</v>
      </c>
      <c r="H25" s="862">
        <v>1653</v>
      </c>
      <c r="I25" s="862">
        <v>593</v>
      </c>
      <c r="J25" s="863">
        <v>35.869999999999997</v>
      </c>
      <c r="K25" s="862">
        <v>1503</v>
      </c>
      <c r="L25" s="862">
        <v>515</v>
      </c>
      <c r="M25" s="863">
        <f t="shared" si="1"/>
        <v>34.264803725881571</v>
      </c>
      <c r="N25" s="133">
        <v>1174</v>
      </c>
      <c r="O25" s="133">
        <v>411</v>
      </c>
      <c r="P25" s="864">
        <f t="shared" si="2"/>
        <v>35.008517887563883</v>
      </c>
    </row>
    <row r="26" spans="1:16" s="134" customFormat="1" ht="19.5" customHeight="1">
      <c r="A26" s="918" t="s">
        <v>1059</v>
      </c>
      <c r="B26" s="861">
        <v>296</v>
      </c>
      <c r="C26" s="861">
        <v>60</v>
      </c>
      <c r="D26" s="863">
        <f>C26/B26*100</f>
        <v>20.27027027027027</v>
      </c>
      <c r="E26" s="862">
        <v>337</v>
      </c>
      <c r="F26" s="862">
        <v>90</v>
      </c>
      <c r="G26" s="863">
        <f>F26/E26*100</f>
        <v>26.706231454005934</v>
      </c>
      <c r="H26" s="862">
        <v>306</v>
      </c>
      <c r="I26" s="862">
        <v>89</v>
      </c>
      <c r="J26" s="863">
        <f>I26/H26*100</f>
        <v>29.084967320261441</v>
      </c>
      <c r="K26" s="862">
        <v>344</v>
      </c>
      <c r="L26" s="862">
        <v>116</v>
      </c>
      <c r="M26" s="863">
        <f t="shared" si="1"/>
        <v>33.720930232558139</v>
      </c>
      <c r="N26" s="133">
        <v>367</v>
      </c>
      <c r="O26" s="133">
        <v>126</v>
      </c>
      <c r="P26" s="863">
        <f t="shared" si="2"/>
        <v>34.332425068119896</v>
      </c>
    </row>
    <row r="27" spans="1:16" s="134" customFormat="1" ht="19.5" customHeight="1">
      <c r="A27" s="918" t="s">
        <v>1241</v>
      </c>
      <c r="B27" s="862">
        <v>123</v>
      </c>
      <c r="C27" s="862">
        <v>55</v>
      </c>
      <c r="D27" s="863">
        <f>C27/B27*100</f>
        <v>44.715447154471541</v>
      </c>
      <c r="E27" s="862">
        <v>133</v>
      </c>
      <c r="F27" s="862">
        <v>47</v>
      </c>
      <c r="G27" s="863">
        <f>F27/E27*100</f>
        <v>35.338345864661655</v>
      </c>
      <c r="H27" s="862">
        <v>225</v>
      </c>
      <c r="I27" s="862">
        <v>93</v>
      </c>
      <c r="J27" s="863">
        <f>I27/H27*100</f>
        <v>41.333333333333336</v>
      </c>
      <c r="K27" s="862">
        <v>132</v>
      </c>
      <c r="L27" s="862">
        <v>48</v>
      </c>
      <c r="M27" s="863">
        <f t="shared" si="1"/>
        <v>36.363636363636367</v>
      </c>
      <c r="N27" s="133">
        <v>88</v>
      </c>
      <c r="O27" s="133">
        <v>30</v>
      </c>
      <c r="P27" s="863">
        <f t="shared" si="2"/>
        <v>34.090909090909086</v>
      </c>
    </row>
    <row r="28" spans="1:16" s="134" customFormat="1" ht="19.5" customHeight="1">
      <c r="A28" s="910" t="s">
        <v>1072</v>
      </c>
      <c r="B28" s="862">
        <v>1574</v>
      </c>
      <c r="C28" s="862">
        <v>687</v>
      </c>
      <c r="D28" s="863">
        <v>43.65</v>
      </c>
      <c r="E28" s="862">
        <v>3565</v>
      </c>
      <c r="F28" s="862">
        <v>1955</v>
      </c>
      <c r="G28" s="863">
        <v>54.84</v>
      </c>
      <c r="H28" s="862">
        <v>1583</v>
      </c>
      <c r="I28" s="862">
        <v>882</v>
      </c>
      <c r="J28" s="863">
        <v>55.72</v>
      </c>
      <c r="K28" s="862">
        <v>1420</v>
      </c>
      <c r="L28" s="862">
        <v>619</v>
      </c>
      <c r="M28" s="863">
        <f t="shared" si="1"/>
        <v>43.591549295774648</v>
      </c>
      <c r="N28" s="133">
        <v>1107</v>
      </c>
      <c r="O28" s="133">
        <v>376</v>
      </c>
      <c r="P28" s="864">
        <f t="shared" si="2"/>
        <v>33.965672990063233</v>
      </c>
    </row>
    <row r="29" spans="1:16" s="134" customFormat="1" ht="19.5" customHeight="1">
      <c r="A29" s="42" t="s">
        <v>137</v>
      </c>
      <c r="B29" s="862">
        <v>1584</v>
      </c>
      <c r="C29" s="862">
        <v>1287</v>
      </c>
      <c r="D29" s="863">
        <v>81.25</v>
      </c>
      <c r="E29" s="862">
        <v>1561</v>
      </c>
      <c r="F29" s="862">
        <v>731</v>
      </c>
      <c r="G29" s="863">
        <v>46.83</v>
      </c>
      <c r="H29" s="862">
        <v>4283</v>
      </c>
      <c r="I29" s="862">
        <v>662</v>
      </c>
      <c r="J29" s="863">
        <v>15.46</v>
      </c>
      <c r="K29" s="862">
        <v>6672</v>
      </c>
      <c r="L29" s="862">
        <v>568</v>
      </c>
      <c r="M29" s="863">
        <f t="shared" si="1"/>
        <v>8.5131894484412474</v>
      </c>
      <c r="N29" s="133">
        <v>2976</v>
      </c>
      <c r="O29" s="133">
        <v>977</v>
      </c>
      <c r="P29" s="864">
        <f t="shared" si="2"/>
        <v>32.829301075268816</v>
      </c>
    </row>
    <row r="30" spans="1:16" s="134" customFormat="1" ht="19.5" customHeight="1">
      <c r="A30" s="910" t="s">
        <v>1242</v>
      </c>
      <c r="B30" s="862">
        <v>3926</v>
      </c>
      <c r="C30" s="862">
        <v>1161</v>
      </c>
      <c r="D30" s="863">
        <v>29.57</v>
      </c>
      <c r="E30" s="862">
        <v>3284</v>
      </c>
      <c r="F30" s="862">
        <v>1038</v>
      </c>
      <c r="G30" s="863">
        <v>31.61</v>
      </c>
      <c r="H30" s="862">
        <v>2874</v>
      </c>
      <c r="I30" s="862">
        <v>1131</v>
      </c>
      <c r="J30" s="863">
        <v>39.35</v>
      </c>
      <c r="K30" s="862">
        <v>2873</v>
      </c>
      <c r="L30" s="862">
        <v>1037</v>
      </c>
      <c r="M30" s="863">
        <f t="shared" si="1"/>
        <v>36.094674556213022</v>
      </c>
      <c r="N30" s="133">
        <v>3255</v>
      </c>
      <c r="O30" s="133">
        <v>1040</v>
      </c>
      <c r="P30" s="864">
        <f t="shared" si="2"/>
        <v>31.95084485407066</v>
      </c>
    </row>
    <row r="31" spans="1:16" s="134" customFormat="1" ht="19.5" customHeight="1">
      <c r="A31" s="910" t="s">
        <v>1073</v>
      </c>
      <c r="B31" s="862">
        <v>1537</v>
      </c>
      <c r="C31" s="862">
        <v>510</v>
      </c>
      <c r="D31" s="863">
        <v>33.18</v>
      </c>
      <c r="E31" s="862">
        <v>1841</v>
      </c>
      <c r="F31" s="862">
        <v>608</v>
      </c>
      <c r="G31" s="863">
        <v>33.03</v>
      </c>
      <c r="H31" s="862">
        <v>1757</v>
      </c>
      <c r="I31" s="862">
        <v>501</v>
      </c>
      <c r="J31" s="863">
        <v>28.51</v>
      </c>
      <c r="K31" s="862">
        <v>1876</v>
      </c>
      <c r="L31" s="862">
        <v>553</v>
      </c>
      <c r="M31" s="863">
        <f t="shared" si="1"/>
        <v>29.477611940298509</v>
      </c>
      <c r="N31" s="133">
        <v>2398</v>
      </c>
      <c r="O31" s="133">
        <v>763</v>
      </c>
      <c r="P31" s="864">
        <f t="shared" si="2"/>
        <v>31.818181818181817</v>
      </c>
    </row>
    <row r="32" spans="1:16" s="134" customFormat="1" ht="19.5" customHeight="1">
      <c r="A32" s="918" t="s">
        <v>1074</v>
      </c>
      <c r="B32" s="862">
        <v>244</v>
      </c>
      <c r="C32" s="862">
        <v>142</v>
      </c>
      <c r="D32" s="863">
        <f>C32/B32*100</f>
        <v>58.196721311475407</v>
      </c>
      <c r="E32" s="862">
        <v>166</v>
      </c>
      <c r="F32" s="862">
        <v>114</v>
      </c>
      <c r="G32" s="863">
        <f>F32/E32*100</f>
        <v>68.674698795180717</v>
      </c>
      <c r="H32" s="862">
        <v>2747</v>
      </c>
      <c r="I32" s="862">
        <v>377</v>
      </c>
      <c r="J32" s="863">
        <f>I32/H32*100</f>
        <v>13.724062613760465</v>
      </c>
      <c r="K32" s="862">
        <v>4790</v>
      </c>
      <c r="L32" s="862">
        <v>917</v>
      </c>
      <c r="M32" s="863">
        <f t="shared" si="1"/>
        <v>19.144050104384132</v>
      </c>
      <c r="N32" s="133">
        <v>6465</v>
      </c>
      <c r="O32" s="133">
        <v>1997</v>
      </c>
      <c r="P32" s="863">
        <f t="shared" si="2"/>
        <v>30.889404485692189</v>
      </c>
    </row>
    <row r="33" spans="1:17" s="134" customFormat="1" ht="19.5" customHeight="1">
      <c r="A33" s="42" t="s">
        <v>136</v>
      </c>
      <c r="B33" s="862">
        <v>1108</v>
      </c>
      <c r="C33" s="862">
        <v>319</v>
      </c>
      <c r="D33" s="863">
        <v>28.79</v>
      </c>
      <c r="E33" s="862">
        <v>1152</v>
      </c>
      <c r="F33" s="862">
        <v>308</v>
      </c>
      <c r="G33" s="863">
        <v>26.74</v>
      </c>
      <c r="H33" s="862">
        <v>767</v>
      </c>
      <c r="I33" s="862">
        <v>260</v>
      </c>
      <c r="J33" s="863">
        <v>33.9</v>
      </c>
      <c r="K33" s="862">
        <v>894</v>
      </c>
      <c r="L33" s="862">
        <v>259</v>
      </c>
      <c r="M33" s="863">
        <f t="shared" si="1"/>
        <v>28.970917225950782</v>
      </c>
      <c r="N33" s="133">
        <v>609</v>
      </c>
      <c r="O33" s="133">
        <v>182</v>
      </c>
      <c r="P33" s="864">
        <f t="shared" si="2"/>
        <v>29.885057471264371</v>
      </c>
    </row>
    <row r="34" spans="1:17" s="134" customFormat="1" ht="19.5" customHeight="1">
      <c r="A34" s="910" t="s">
        <v>139</v>
      </c>
      <c r="B34" s="862">
        <v>1488</v>
      </c>
      <c r="C34" s="862">
        <v>561</v>
      </c>
      <c r="D34" s="863">
        <v>37.700000000000003</v>
      </c>
      <c r="E34" s="862">
        <v>1137</v>
      </c>
      <c r="F34" s="862">
        <v>499</v>
      </c>
      <c r="G34" s="863">
        <v>43.89</v>
      </c>
      <c r="H34" s="862">
        <v>1079</v>
      </c>
      <c r="I34" s="862">
        <v>372</v>
      </c>
      <c r="J34" s="863">
        <v>34.479999999999997</v>
      </c>
      <c r="K34" s="862">
        <v>1106</v>
      </c>
      <c r="L34" s="862">
        <v>453</v>
      </c>
      <c r="M34" s="863">
        <f t="shared" si="1"/>
        <v>40.958408679927665</v>
      </c>
      <c r="N34" s="133">
        <v>1312</v>
      </c>
      <c r="O34" s="133">
        <v>377</v>
      </c>
      <c r="P34" s="864">
        <f t="shared" si="2"/>
        <v>28.734756097560975</v>
      </c>
    </row>
    <row r="35" spans="1:17" s="134" customFormat="1" ht="19.5" customHeight="1">
      <c r="A35" s="910" t="s">
        <v>1243</v>
      </c>
      <c r="B35" s="862">
        <v>1737</v>
      </c>
      <c r="C35" s="862">
        <v>423</v>
      </c>
      <c r="D35" s="863">
        <v>24.35</v>
      </c>
      <c r="E35" s="862">
        <v>1606</v>
      </c>
      <c r="F35" s="862">
        <v>458</v>
      </c>
      <c r="G35" s="863">
        <v>28.52</v>
      </c>
      <c r="H35" s="862">
        <v>1299</v>
      </c>
      <c r="I35" s="862">
        <v>360</v>
      </c>
      <c r="J35" s="863">
        <v>27.71</v>
      </c>
      <c r="K35" s="862">
        <v>1489</v>
      </c>
      <c r="L35" s="862">
        <v>434</v>
      </c>
      <c r="M35" s="863">
        <f t="shared" si="1"/>
        <v>29.147078576225656</v>
      </c>
      <c r="N35" s="133">
        <v>1368</v>
      </c>
      <c r="O35" s="133">
        <v>373</v>
      </c>
      <c r="P35" s="864">
        <f t="shared" si="2"/>
        <v>27.266081871345026</v>
      </c>
    </row>
    <row r="36" spans="1:17" s="134" customFormat="1" ht="19.5" customHeight="1">
      <c r="A36" s="910" t="s">
        <v>39</v>
      </c>
      <c r="B36" s="862">
        <v>3214</v>
      </c>
      <c r="C36" s="862">
        <v>835</v>
      </c>
      <c r="D36" s="863">
        <v>25.98</v>
      </c>
      <c r="E36" s="862">
        <v>3583</v>
      </c>
      <c r="F36" s="862">
        <v>895</v>
      </c>
      <c r="G36" s="863">
        <v>24.98</v>
      </c>
      <c r="H36" s="862">
        <v>3646</v>
      </c>
      <c r="I36" s="862">
        <v>959</v>
      </c>
      <c r="J36" s="863">
        <v>26.3</v>
      </c>
      <c r="K36" s="862">
        <v>3056</v>
      </c>
      <c r="L36" s="862">
        <v>846</v>
      </c>
      <c r="M36" s="863">
        <f t="shared" si="1"/>
        <v>27.683246073298427</v>
      </c>
      <c r="N36" s="133">
        <v>2845</v>
      </c>
      <c r="O36" s="133">
        <v>746</v>
      </c>
      <c r="P36" s="864">
        <f t="shared" si="2"/>
        <v>26.221441124780316</v>
      </c>
    </row>
    <row r="37" spans="1:17" s="134" customFormat="1" ht="19.5" customHeight="1">
      <c r="A37" s="910" t="s">
        <v>1244</v>
      </c>
      <c r="B37" s="862">
        <v>2382</v>
      </c>
      <c r="C37" s="862">
        <v>501</v>
      </c>
      <c r="D37" s="863">
        <v>21.03</v>
      </c>
      <c r="E37" s="862">
        <v>2819</v>
      </c>
      <c r="F37" s="862">
        <v>633</v>
      </c>
      <c r="G37" s="863">
        <v>22.45</v>
      </c>
      <c r="H37" s="862">
        <v>2521</v>
      </c>
      <c r="I37" s="862">
        <v>712</v>
      </c>
      <c r="J37" s="863">
        <v>28.24</v>
      </c>
      <c r="K37" s="862">
        <v>2116</v>
      </c>
      <c r="L37" s="862">
        <v>530</v>
      </c>
      <c r="M37" s="863">
        <f t="shared" si="1"/>
        <v>25.047258979206049</v>
      </c>
      <c r="N37" s="133">
        <v>3165</v>
      </c>
      <c r="O37" s="133">
        <v>774</v>
      </c>
      <c r="P37" s="864">
        <f t="shared" si="2"/>
        <v>24.454976303317537</v>
      </c>
    </row>
    <row r="38" spans="1:17" s="134" customFormat="1" ht="19.5" customHeight="1">
      <c r="A38" s="918" t="s">
        <v>1048</v>
      </c>
      <c r="B38" s="861">
        <v>297</v>
      </c>
      <c r="C38" s="861">
        <v>42</v>
      </c>
      <c r="D38" s="863">
        <f>C38/B38*100</f>
        <v>14.14141414141414</v>
      </c>
      <c r="E38" s="862">
        <v>279</v>
      </c>
      <c r="F38" s="862">
        <v>51</v>
      </c>
      <c r="G38" s="863">
        <f>F38/E38*100</f>
        <v>18.27956989247312</v>
      </c>
      <c r="H38" s="862">
        <v>428</v>
      </c>
      <c r="I38" s="862">
        <v>74</v>
      </c>
      <c r="J38" s="863">
        <f>I38/H38*100</f>
        <v>17.289719626168225</v>
      </c>
      <c r="K38" s="862">
        <v>211</v>
      </c>
      <c r="L38" s="862">
        <v>38</v>
      </c>
      <c r="M38" s="863">
        <f t="shared" si="1"/>
        <v>18.009478672985782</v>
      </c>
      <c r="N38" s="133">
        <v>144</v>
      </c>
      <c r="O38" s="133">
        <v>34</v>
      </c>
      <c r="P38" s="863">
        <f t="shared" si="2"/>
        <v>23.611111111111111</v>
      </c>
    </row>
    <row r="39" spans="1:17" s="134" customFormat="1" ht="19.5" customHeight="1">
      <c r="A39" s="918" t="s">
        <v>1075</v>
      </c>
      <c r="B39" s="862">
        <v>211</v>
      </c>
      <c r="C39" s="862">
        <v>64</v>
      </c>
      <c r="D39" s="863">
        <f>C39/B39*100</f>
        <v>30.33175355450237</v>
      </c>
      <c r="E39" s="862">
        <v>213</v>
      </c>
      <c r="F39" s="862">
        <v>53</v>
      </c>
      <c r="G39" s="863">
        <f>F39/E39*100</f>
        <v>24.88262910798122</v>
      </c>
      <c r="H39" s="862">
        <v>184</v>
      </c>
      <c r="I39" s="862">
        <v>60</v>
      </c>
      <c r="J39" s="863">
        <f>I39/H39*100</f>
        <v>32.608695652173914</v>
      </c>
      <c r="K39" s="862">
        <v>222</v>
      </c>
      <c r="L39" s="862">
        <v>51</v>
      </c>
      <c r="M39" s="863">
        <f t="shared" si="1"/>
        <v>22.972972972972975</v>
      </c>
      <c r="N39" s="133">
        <v>260</v>
      </c>
      <c r="O39" s="133">
        <v>57</v>
      </c>
      <c r="P39" s="863">
        <f t="shared" si="2"/>
        <v>21.923076923076923</v>
      </c>
    </row>
    <row r="40" spans="1:17" s="134" customFormat="1" ht="19.5" customHeight="1">
      <c r="A40" s="918" t="s">
        <v>1052</v>
      </c>
      <c r="B40" s="862">
        <v>2391</v>
      </c>
      <c r="C40" s="862">
        <v>443</v>
      </c>
      <c r="D40" s="863">
        <f>C40/B40*100</f>
        <v>18.527812630698453</v>
      </c>
      <c r="E40" s="862">
        <v>1986</v>
      </c>
      <c r="F40" s="862">
        <v>545</v>
      </c>
      <c r="G40" s="863">
        <f>F40/E40*100</f>
        <v>27.442094662638468</v>
      </c>
      <c r="H40" s="862">
        <v>2514</v>
      </c>
      <c r="I40" s="862">
        <v>518</v>
      </c>
      <c r="J40" s="863">
        <f>I40/H40*100</f>
        <v>20.604614160700081</v>
      </c>
      <c r="K40" s="862">
        <v>3159</v>
      </c>
      <c r="L40" s="862">
        <v>753</v>
      </c>
      <c r="M40" s="863">
        <f t="shared" si="1"/>
        <v>23.836657169990502</v>
      </c>
      <c r="N40" s="133">
        <v>4772</v>
      </c>
      <c r="O40" s="133">
        <v>1028</v>
      </c>
      <c r="P40" s="863">
        <f t="shared" si="2"/>
        <v>21.54233025984912</v>
      </c>
    </row>
    <row r="41" spans="1:17" s="134" customFormat="1" ht="19.5" customHeight="1">
      <c r="A41" s="910" t="s">
        <v>1245</v>
      </c>
      <c r="B41" s="862">
        <v>89860</v>
      </c>
      <c r="C41" s="862">
        <v>18647</v>
      </c>
      <c r="D41" s="863">
        <v>20.75</v>
      </c>
      <c r="E41" s="862">
        <v>96688</v>
      </c>
      <c r="F41" s="862">
        <v>19766</v>
      </c>
      <c r="G41" s="863">
        <v>20.440000000000001</v>
      </c>
      <c r="H41" s="862">
        <v>95890</v>
      </c>
      <c r="I41" s="862">
        <v>17663</v>
      </c>
      <c r="J41" s="863">
        <v>18.420000000000002</v>
      </c>
      <c r="K41" s="862">
        <v>83474</v>
      </c>
      <c r="L41" s="862">
        <v>15192</v>
      </c>
      <c r="M41" s="863">
        <f t="shared" si="1"/>
        <v>18.199678941945997</v>
      </c>
      <c r="N41" s="133">
        <v>69751</v>
      </c>
      <c r="O41" s="133">
        <v>13698</v>
      </c>
      <c r="P41" s="864">
        <f t="shared" si="2"/>
        <v>19.638428122894293</v>
      </c>
    </row>
    <row r="42" spans="1:17" s="134" customFormat="1" ht="19.5" customHeight="1">
      <c r="A42" s="918" t="s">
        <v>1051</v>
      </c>
      <c r="B42" s="861">
        <v>537</v>
      </c>
      <c r="C42" s="861">
        <v>109</v>
      </c>
      <c r="D42" s="863">
        <f>C42/B42*100</f>
        <v>20.297951582867785</v>
      </c>
      <c r="E42" s="862">
        <v>545</v>
      </c>
      <c r="F42" s="862">
        <v>103</v>
      </c>
      <c r="G42" s="863">
        <f>F42/E42*100</f>
        <v>18.899082568807341</v>
      </c>
      <c r="H42" s="862">
        <v>1011</v>
      </c>
      <c r="I42" s="862">
        <v>160</v>
      </c>
      <c r="J42" s="863">
        <f>I42/H42*100</f>
        <v>15.825914935707219</v>
      </c>
      <c r="K42" s="862">
        <v>1381</v>
      </c>
      <c r="L42" s="862">
        <v>273</v>
      </c>
      <c r="M42" s="863">
        <f t="shared" si="1"/>
        <v>19.768283852280955</v>
      </c>
      <c r="N42" s="133">
        <v>1284</v>
      </c>
      <c r="O42" s="133">
        <v>211</v>
      </c>
      <c r="P42" s="863">
        <f t="shared" si="2"/>
        <v>16.433021806853581</v>
      </c>
    </row>
    <row r="43" spans="1:17" s="134" customFormat="1" ht="19.5" customHeight="1">
      <c r="A43" s="918" t="s">
        <v>475</v>
      </c>
      <c r="B43" s="861">
        <v>359</v>
      </c>
      <c r="C43" s="861">
        <v>82</v>
      </c>
      <c r="D43" s="863">
        <f>C43/B43*100</f>
        <v>22.841225626740947</v>
      </c>
      <c r="E43" s="862">
        <v>189</v>
      </c>
      <c r="F43" s="862">
        <v>45</v>
      </c>
      <c r="G43" s="863">
        <f>F43/E43*100</f>
        <v>23.809523809523807</v>
      </c>
      <c r="H43" s="862">
        <v>302</v>
      </c>
      <c r="I43" s="862">
        <v>106</v>
      </c>
      <c r="J43" s="863">
        <f>I43/H43*100</f>
        <v>35.099337748344375</v>
      </c>
      <c r="K43" s="862">
        <v>127</v>
      </c>
      <c r="L43" s="862">
        <v>40</v>
      </c>
      <c r="M43" s="863">
        <f t="shared" si="1"/>
        <v>31.496062992125985</v>
      </c>
      <c r="N43" s="133">
        <v>269</v>
      </c>
      <c r="O43" s="133">
        <v>42</v>
      </c>
      <c r="P43" s="863">
        <f t="shared" si="2"/>
        <v>15.613382899628252</v>
      </c>
    </row>
    <row r="44" spans="1:17" s="134" customFormat="1" ht="19.5" customHeight="1">
      <c r="A44" s="918" t="s">
        <v>1246</v>
      </c>
      <c r="B44" s="861">
        <v>0</v>
      </c>
      <c r="C44" s="861">
        <v>0</v>
      </c>
      <c r="D44" s="861">
        <v>0</v>
      </c>
      <c r="E44" s="862">
        <v>1365</v>
      </c>
      <c r="F44" s="862">
        <v>489</v>
      </c>
      <c r="G44" s="863">
        <f>F44/E44*100</f>
        <v>35.824175824175825</v>
      </c>
      <c r="H44" s="862">
        <v>86</v>
      </c>
      <c r="I44" s="862">
        <v>39</v>
      </c>
      <c r="J44" s="863">
        <f>I44/H44*100</f>
        <v>45.348837209302324</v>
      </c>
      <c r="K44" s="862">
        <v>7</v>
      </c>
      <c r="L44" s="862">
        <v>3</v>
      </c>
      <c r="M44" s="863">
        <f t="shared" si="1"/>
        <v>42.857142857142854</v>
      </c>
      <c r="N44" s="133">
        <v>0</v>
      </c>
      <c r="O44" s="133">
        <v>0</v>
      </c>
      <c r="P44" s="861">
        <v>0</v>
      </c>
    </row>
    <row r="45" spans="1:17" s="134" customFormat="1" ht="19.5" customHeight="1">
      <c r="A45" s="914" t="s">
        <v>42</v>
      </c>
      <c r="B45" s="915">
        <f>B5-SUM(B6:B44)</f>
        <v>5226</v>
      </c>
      <c r="C45" s="915">
        <f>C5-SUM(C6:C44)</f>
        <v>1793</v>
      </c>
      <c r="D45" s="916">
        <v>31.88</v>
      </c>
      <c r="E45" s="915">
        <f>E5-SUM(E6:E44)</f>
        <v>5841</v>
      </c>
      <c r="F45" s="915">
        <f>F5-SUM(F6:F44)</f>
        <v>2094</v>
      </c>
      <c r="G45" s="916">
        <v>36.01</v>
      </c>
      <c r="H45" s="915">
        <f>H5-SUM(H6:H44)</f>
        <v>5995</v>
      </c>
      <c r="I45" s="915">
        <f>I5-SUM(I6:I44)</f>
        <v>2273</v>
      </c>
      <c r="J45" s="916">
        <v>31.03</v>
      </c>
      <c r="K45" s="915">
        <f>K5-SUM(K6:K44)</f>
        <v>6389</v>
      </c>
      <c r="L45" s="915">
        <f>L5-SUM(L6:L44)</f>
        <v>2708</v>
      </c>
      <c r="M45" s="916">
        <f t="shared" si="1"/>
        <v>42.385349820003135</v>
      </c>
      <c r="N45" s="915">
        <f>N5-SUM(N6:N44)</f>
        <v>7258</v>
      </c>
      <c r="O45" s="915">
        <f>O5-SUM(O6:O44)</f>
        <v>3359</v>
      </c>
      <c r="P45" s="917">
        <f>O45/N45*100</f>
        <v>46.279966933039404</v>
      </c>
    </row>
    <row r="46" spans="1:17" s="122" customFormat="1" ht="13.35" customHeight="1">
      <c r="A46" s="614" t="s">
        <v>889</v>
      </c>
    </row>
    <row r="47" spans="1:17" s="122" customFormat="1" ht="14.25" customHeight="1">
      <c r="A47" s="138" t="s">
        <v>1247</v>
      </c>
      <c r="H47" s="143"/>
      <c r="I47" s="143"/>
      <c r="J47" s="143"/>
      <c r="K47" s="143"/>
      <c r="L47" s="143"/>
      <c r="M47" s="143"/>
      <c r="N47" s="143"/>
      <c r="O47" s="143"/>
      <c r="P47" s="143"/>
      <c r="Q47" s="143"/>
    </row>
    <row r="48" spans="1:17" ht="15.6" customHeight="1">
      <c r="A48" s="57" t="s">
        <v>1248</v>
      </c>
      <c r="B48" s="143"/>
      <c r="C48" s="143"/>
      <c r="D48" s="143"/>
      <c r="E48" s="143"/>
      <c r="F48" s="143"/>
      <c r="G48" s="116" t="s">
        <v>157</v>
      </c>
      <c r="H48" s="143"/>
      <c r="I48" s="143"/>
      <c r="J48" s="143"/>
      <c r="K48" s="143"/>
      <c r="L48" s="143"/>
      <c r="M48" s="143"/>
      <c r="N48" s="143"/>
      <c r="O48" s="143"/>
      <c r="P48" s="143"/>
      <c r="Q48" s="143"/>
    </row>
    <row r="49" spans="7:7" ht="15.6" customHeight="1">
      <c r="G49" s="116" t="s">
        <v>1185</v>
      </c>
    </row>
  </sheetData>
  <mergeCells count="12">
    <mergeCell ref="L3:M3"/>
    <mergeCell ref="O3:P3"/>
    <mergeCell ref="A1:P1"/>
    <mergeCell ref="A2:A4"/>
    <mergeCell ref="B2:D2"/>
    <mergeCell ref="E2:G2"/>
    <mergeCell ref="H2:J2"/>
    <mergeCell ref="K2:M2"/>
    <mergeCell ref="N2:P2"/>
    <mergeCell ref="C3:D3"/>
    <mergeCell ref="F3:G3"/>
    <mergeCell ref="I3:J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3"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20"/>
  <sheetViews>
    <sheetView showGridLines="0" workbookViewId="0">
      <selection sqref="A1:D1"/>
    </sheetView>
  </sheetViews>
  <sheetFormatPr defaultColWidth="9" defaultRowHeight="15.75"/>
  <cols>
    <col min="1" max="1" width="15.875" style="116" customWidth="1"/>
    <col min="2" max="4" width="30.625" style="116" customWidth="1"/>
    <col min="5" max="16384" width="9" style="116"/>
  </cols>
  <sheetData>
    <row r="1" spans="1:4" s="144" customFormat="1" ht="30.6" customHeight="1">
      <c r="A1" s="962" t="s">
        <v>1360</v>
      </c>
      <c r="B1" s="962"/>
      <c r="C1" s="962"/>
      <c r="D1" s="962"/>
    </row>
    <row r="2" spans="1:4" ht="59.45" customHeight="1">
      <c r="A2" s="117"/>
      <c r="B2" s="615" t="s">
        <v>159</v>
      </c>
      <c r="C2" s="615" t="s">
        <v>160</v>
      </c>
      <c r="D2" s="618" t="s">
        <v>739</v>
      </c>
    </row>
    <row r="3" spans="1:4" ht="26.25" customHeight="1">
      <c r="A3" s="95" t="s">
        <v>161</v>
      </c>
      <c r="B3" s="145">
        <v>5228</v>
      </c>
      <c r="C3" s="146">
        <v>46771</v>
      </c>
      <c r="D3" s="616">
        <f t="shared" ref="D3:D12" si="0">B3/SUM(B3,C3)*100</f>
        <v>10.054039500759631</v>
      </c>
    </row>
    <row r="4" spans="1:4" ht="26.25" customHeight="1">
      <c r="A4" s="95" t="s">
        <v>17</v>
      </c>
      <c r="B4" s="145">
        <v>5181</v>
      </c>
      <c r="C4" s="146">
        <v>45798</v>
      </c>
      <c r="D4" s="616">
        <f t="shared" si="0"/>
        <v>10.163008297534279</v>
      </c>
    </row>
    <row r="5" spans="1:4" ht="26.25" customHeight="1">
      <c r="A5" s="95" t="s">
        <v>18</v>
      </c>
      <c r="B5" s="145">
        <v>5733</v>
      </c>
      <c r="C5" s="146">
        <v>47995</v>
      </c>
      <c r="D5" s="616">
        <f t="shared" si="0"/>
        <v>10.670413936867183</v>
      </c>
    </row>
    <row r="6" spans="1:4" ht="26.25" customHeight="1">
      <c r="A6" s="95" t="s">
        <v>19</v>
      </c>
      <c r="B6" s="145">
        <v>5364</v>
      </c>
      <c r="C6" s="146">
        <v>52324</v>
      </c>
      <c r="D6" s="616">
        <f t="shared" si="0"/>
        <v>9.2982942726390245</v>
      </c>
    </row>
    <row r="7" spans="1:4" ht="26.25" customHeight="1">
      <c r="A7" s="95" t="s">
        <v>20</v>
      </c>
      <c r="B7" s="145">
        <v>5484</v>
      </c>
      <c r="C7" s="146">
        <v>54040</v>
      </c>
      <c r="D7" s="616">
        <f t="shared" si="0"/>
        <v>9.2130905181103415</v>
      </c>
    </row>
    <row r="8" spans="1:4" ht="26.25" customHeight="1">
      <c r="A8" s="95" t="s">
        <v>21</v>
      </c>
      <c r="B8" s="145">
        <v>5643</v>
      </c>
      <c r="C8" s="146">
        <v>57118</v>
      </c>
      <c r="D8" s="616">
        <f t="shared" si="0"/>
        <v>8.9912525294370695</v>
      </c>
    </row>
    <row r="9" spans="1:4" ht="26.25" customHeight="1">
      <c r="A9" s="95" t="s">
        <v>1</v>
      </c>
      <c r="B9" s="145">
        <v>6210</v>
      </c>
      <c r="C9" s="146">
        <v>57881</v>
      </c>
      <c r="D9" s="616">
        <f t="shared" si="0"/>
        <v>9.6893479583716893</v>
      </c>
    </row>
    <row r="10" spans="1:4" ht="26.25" customHeight="1">
      <c r="A10" s="95" t="s">
        <v>2</v>
      </c>
      <c r="B10" s="145">
        <v>6866</v>
      </c>
      <c r="C10" s="146">
        <v>54816</v>
      </c>
      <c r="D10" s="616">
        <f t="shared" si="0"/>
        <v>11.131286274764113</v>
      </c>
    </row>
    <row r="11" spans="1:4" ht="26.25" customHeight="1">
      <c r="A11" s="95" t="s">
        <v>3</v>
      </c>
      <c r="B11" s="145">
        <v>7506</v>
      </c>
      <c r="C11" s="146">
        <v>52744</v>
      </c>
      <c r="D11" s="616">
        <f t="shared" si="0"/>
        <v>12.458091286307054</v>
      </c>
    </row>
    <row r="12" spans="1:4" ht="26.25" customHeight="1">
      <c r="A12" s="96" t="s">
        <v>4</v>
      </c>
      <c r="B12" s="147">
        <v>7765</v>
      </c>
      <c r="C12" s="148">
        <v>48225</v>
      </c>
      <c r="D12" s="617">
        <f t="shared" si="0"/>
        <v>13.868547954991964</v>
      </c>
    </row>
    <row r="13" spans="1:4" s="122" customFormat="1" ht="18.95" customHeight="1">
      <c r="A13" s="619" t="s">
        <v>740</v>
      </c>
    </row>
    <row r="14" spans="1:4" s="122" customFormat="1" ht="46.5" customHeight="1">
      <c r="A14" s="965" t="s">
        <v>742</v>
      </c>
      <c r="B14" s="965"/>
      <c r="C14" s="965"/>
      <c r="D14" s="965"/>
    </row>
    <row r="15" spans="1:4" s="122" customFormat="1" ht="19.5" customHeight="1">
      <c r="A15" s="966" t="s">
        <v>741</v>
      </c>
      <c r="B15" s="966"/>
    </row>
    <row r="16" spans="1:4" s="122" customFormat="1" ht="20.100000000000001" customHeight="1"/>
    <row r="17" s="122" customFormat="1" ht="18.600000000000001" customHeight="1"/>
    <row r="18" s="122" customFormat="1" ht="12.75"/>
    <row r="19" s="122" customFormat="1" ht="12.75"/>
    <row r="20" s="122" customFormat="1" ht="12.75"/>
  </sheetData>
  <mergeCells count="3">
    <mergeCell ref="A1:D1"/>
    <mergeCell ref="A14:D14"/>
    <mergeCell ref="A15:B15"/>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5"/>
  <sheetViews>
    <sheetView showGridLines="0" zoomScale="110" zoomScaleNormal="110" workbookViewId="0">
      <selection sqref="A1:K1"/>
    </sheetView>
  </sheetViews>
  <sheetFormatPr defaultColWidth="9" defaultRowHeight="15.75"/>
  <cols>
    <col min="1" max="1" width="29.5" style="3" customWidth="1"/>
    <col min="2" max="2" width="10.5" style="18" bestFit="1" customWidth="1"/>
    <col min="3" max="3" width="9.625" style="19" bestFit="1" customWidth="1"/>
    <col min="4" max="4" width="10.5" style="18" bestFit="1" customWidth="1"/>
    <col min="5" max="5" width="9.625" style="19" bestFit="1" customWidth="1"/>
    <col min="6" max="6" width="10.5" style="18" bestFit="1" customWidth="1"/>
    <col min="7" max="7" width="9.625" style="19" bestFit="1" customWidth="1"/>
    <col min="8" max="8" width="9.375" style="18" bestFit="1" customWidth="1"/>
    <col min="9" max="9" width="9.625" style="19" bestFit="1" customWidth="1"/>
    <col min="10" max="10" width="9.375" style="18" bestFit="1" customWidth="1"/>
    <col min="11" max="11" width="9.625" style="19" bestFit="1" customWidth="1"/>
    <col min="12" max="16384" width="9" style="3"/>
  </cols>
  <sheetData>
    <row r="1" spans="1:13" s="1" customFormat="1" ht="30.6" customHeight="1">
      <c r="A1" s="924" t="s">
        <v>1361</v>
      </c>
      <c r="B1" s="924"/>
      <c r="C1" s="924"/>
      <c r="D1" s="924"/>
      <c r="E1" s="924"/>
      <c r="F1" s="924"/>
      <c r="G1" s="924"/>
      <c r="H1" s="924"/>
      <c r="I1" s="924"/>
      <c r="J1" s="924"/>
      <c r="K1" s="924"/>
    </row>
    <row r="2" spans="1:13" ht="16.5">
      <c r="A2" s="938"/>
      <c r="B2" s="925" t="s">
        <v>162</v>
      </c>
      <c r="C2" s="925"/>
      <c r="D2" s="925" t="s">
        <v>163</v>
      </c>
      <c r="E2" s="925"/>
      <c r="F2" s="925" t="s">
        <v>164</v>
      </c>
      <c r="G2" s="925"/>
      <c r="H2" s="925" t="s">
        <v>152</v>
      </c>
      <c r="I2" s="925"/>
      <c r="J2" s="925" t="s">
        <v>165</v>
      </c>
      <c r="K2" s="925"/>
    </row>
    <row r="3" spans="1:13" ht="16.5">
      <c r="A3" s="939"/>
      <c r="B3" s="4" t="s">
        <v>166</v>
      </c>
      <c r="C3" s="149" t="s">
        <v>153</v>
      </c>
      <c r="D3" s="150" t="s">
        <v>166</v>
      </c>
      <c r="E3" s="149" t="s">
        <v>153</v>
      </c>
      <c r="F3" s="4" t="s">
        <v>166</v>
      </c>
      <c r="G3" s="149" t="s">
        <v>153</v>
      </c>
      <c r="H3" s="4" t="s">
        <v>166</v>
      </c>
      <c r="I3" s="149" t="s">
        <v>153</v>
      </c>
      <c r="J3" s="4" t="s">
        <v>166</v>
      </c>
      <c r="K3" s="149" t="s">
        <v>153</v>
      </c>
    </row>
    <row r="4" spans="1:13" s="10" customFormat="1" ht="16.5">
      <c r="A4" s="11" t="s">
        <v>167</v>
      </c>
      <c r="B4" s="9">
        <f>SUM(B5:B33)</f>
        <v>484565</v>
      </c>
      <c r="C4" s="8">
        <f t="shared" ref="C4:K4" si="0">SUM(C5:C33)</f>
        <v>100.00000000000001</v>
      </c>
      <c r="D4" s="9">
        <f t="shared" si="0"/>
        <v>198809</v>
      </c>
      <c r="E4" s="8">
        <f t="shared" si="0"/>
        <v>100.00000000000004</v>
      </c>
      <c r="F4" s="9">
        <f t="shared" si="0"/>
        <v>35683</v>
      </c>
      <c r="G4" s="8">
        <f t="shared" si="0"/>
        <v>99.999999999999986</v>
      </c>
      <c r="H4" s="9">
        <f t="shared" si="0"/>
        <v>178628</v>
      </c>
      <c r="I4" s="8">
        <f t="shared" si="0"/>
        <v>99.999999999999972</v>
      </c>
      <c r="J4" s="9">
        <f t="shared" si="0"/>
        <v>71445</v>
      </c>
      <c r="K4" s="8">
        <f t="shared" si="0"/>
        <v>99.999999999999986</v>
      </c>
      <c r="L4" s="151"/>
      <c r="M4" s="151"/>
    </row>
    <row r="5" spans="1:13" s="10" customFormat="1" ht="16.5">
      <c r="A5" s="11" t="s">
        <v>24</v>
      </c>
      <c r="B5" s="623">
        <v>78646</v>
      </c>
      <c r="C5" s="624">
        <f t="shared" ref="C5:C32" si="1">B5/B$4*100</f>
        <v>16.230227110913912</v>
      </c>
      <c r="D5" s="623">
        <v>19393</v>
      </c>
      <c r="E5" s="624">
        <f t="shared" ref="E5:E32" si="2">D5/D$4*100</f>
        <v>9.7545885749639094</v>
      </c>
      <c r="F5" s="623">
        <v>644</v>
      </c>
      <c r="G5" s="624">
        <f t="shared" ref="G5:G32" si="3">F5/F$4*100</f>
        <v>1.8047809881456156</v>
      </c>
      <c r="H5" s="623">
        <v>37955</v>
      </c>
      <c r="I5" s="624">
        <f t="shared" ref="I5:I32" si="4">H5/H$4*100</f>
        <v>21.248068611863761</v>
      </c>
      <c r="J5" s="625">
        <v>20654</v>
      </c>
      <c r="K5" s="624">
        <f t="shared" ref="K5:K32" si="5">J5/J$4*100</f>
        <v>28.908950941283507</v>
      </c>
      <c r="L5" s="151"/>
      <c r="M5" s="151"/>
    </row>
    <row r="6" spans="1:13" s="10" customFormat="1" ht="16.5">
      <c r="A6" s="11" t="s">
        <v>168</v>
      </c>
      <c r="B6" s="625">
        <v>77840</v>
      </c>
      <c r="C6" s="624">
        <f t="shared" si="1"/>
        <v>16.063892357062521</v>
      </c>
      <c r="D6" s="625">
        <v>49937</v>
      </c>
      <c r="E6" s="624">
        <f t="shared" si="2"/>
        <v>25.118078155415503</v>
      </c>
      <c r="F6" s="625">
        <v>19101</v>
      </c>
      <c r="G6" s="624">
        <f t="shared" si="3"/>
        <v>53.529692010200932</v>
      </c>
      <c r="H6" s="625">
        <v>7035</v>
      </c>
      <c r="I6" s="624">
        <f t="shared" si="4"/>
        <v>3.9383523299818619</v>
      </c>
      <c r="J6" s="625">
        <v>1767</v>
      </c>
      <c r="K6" s="624">
        <f t="shared" si="5"/>
        <v>2.4732311568339282</v>
      </c>
      <c r="L6" s="151"/>
      <c r="M6" s="151"/>
    </row>
    <row r="7" spans="1:13" s="10" customFormat="1" ht="18.600000000000001" customHeight="1">
      <c r="A7" s="11" t="s">
        <v>26</v>
      </c>
      <c r="B7" s="625">
        <v>68204</v>
      </c>
      <c r="C7" s="624">
        <f t="shared" si="1"/>
        <v>14.07530465469029</v>
      </c>
      <c r="D7" s="625">
        <v>24735</v>
      </c>
      <c r="E7" s="624">
        <f t="shared" si="2"/>
        <v>12.441589666463791</v>
      </c>
      <c r="F7" s="625">
        <v>87</v>
      </c>
      <c r="G7" s="624">
        <f t="shared" si="3"/>
        <v>0.24381358069669032</v>
      </c>
      <c r="H7" s="625">
        <v>30546</v>
      </c>
      <c r="I7" s="624">
        <f t="shared" si="4"/>
        <v>17.10034261146069</v>
      </c>
      <c r="J7" s="625">
        <v>12836</v>
      </c>
      <c r="K7" s="624">
        <f t="shared" si="5"/>
        <v>17.966267758415562</v>
      </c>
      <c r="L7" s="151"/>
      <c r="M7" s="151"/>
    </row>
    <row r="8" spans="1:13" s="10" customFormat="1" ht="16.5">
      <c r="A8" s="11" t="s">
        <v>169</v>
      </c>
      <c r="B8" s="623">
        <v>66849</v>
      </c>
      <c r="C8" s="624">
        <f t="shared" si="1"/>
        <v>13.79567240721059</v>
      </c>
      <c r="D8" s="623">
        <v>35259</v>
      </c>
      <c r="E8" s="624">
        <f t="shared" si="2"/>
        <v>17.735112595506237</v>
      </c>
      <c r="F8" s="623">
        <v>7237</v>
      </c>
      <c r="G8" s="624">
        <f t="shared" si="3"/>
        <v>20.281366477033881</v>
      </c>
      <c r="H8" s="623">
        <v>12758</v>
      </c>
      <c r="I8" s="624">
        <f t="shared" si="4"/>
        <v>7.1422173455449309</v>
      </c>
      <c r="J8" s="625">
        <v>11595</v>
      </c>
      <c r="K8" s="624">
        <f t="shared" si="5"/>
        <v>16.22926726852824</v>
      </c>
      <c r="L8" s="151"/>
      <c r="M8" s="151"/>
    </row>
    <row r="9" spans="1:13" s="10" customFormat="1" ht="18.600000000000001" customHeight="1">
      <c r="A9" s="11" t="s">
        <v>170</v>
      </c>
      <c r="B9" s="625">
        <v>47179</v>
      </c>
      <c r="C9" s="624">
        <f t="shared" si="1"/>
        <v>9.7363614788521673</v>
      </c>
      <c r="D9" s="625">
        <v>27308</v>
      </c>
      <c r="E9" s="624">
        <f t="shared" si="2"/>
        <v>13.735796669164877</v>
      </c>
      <c r="F9" s="625">
        <v>1258</v>
      </c>
      <c r="G9" s="624">
        <f t="shared" si="3"/>
        <v>3.5254883277751308</v>
      </c>
      <c r="H9" s="625">
        <v>13864</v>
      </c>
      <c r="I9" s="624">
        <f t="shared" si="4"/>
        <v>7.761381194437603</v>
      </c>
      <c r="J9" s="625">
        <v>4749</v>
      </c>
      <c r="K9" s="624">
        <f t="shared" si="5"/>
        <v>6.6470711736300645</v>
      </c>
      <c r="L9" s="151"/>
      <c r="M9" s="151"/>
    </row>
    <row r="10" spans="1:13" s="10" customFormat="1" ht="16.5">
      <c r="A10" s="11" t="s">
        <v>171</v>
      </c>
      <c r="B10" s="625">
        <v>17051</v>
      </c>
      <c r="C10" s="624">
        <f t="shared" si="1"/>
        <v>3.5188261636725726</v>
      </c>
      <c r="D10" s="625">
        <v>2632</v>
      </c>
      <c r="E10" s="624">
        <f t="shared" si="2"/>
        <v>1.3238837275978452</v>
      </c>
      <c r="F10" s="625">
        <v>23</v>
      </c>
      <c r="G10" s="624">
        <f t="shared" si="3"/>
        <v>6.4456463862343411E-2</v>
      </c>
      <c r="H10" s="625">
        <v>11919</v>
      </c>
      <c r="I10" s="624">
        <f t="shared" si="4"/>
        <v>6.6725261437176702</v>
      </c>
      <c r="J10" s="625">
        <v>2477</v>
      </c>
      <c r="K10" s="624">
        <f t="shared" si="5"/>
        <v>3.4670025894044367</v>
      </c>
      <c r="L10" s="151"/>
      <c r="M10" s="151"/>
    </row>
    <row r="11" spans="1:13" s="36" customFormat="1" ht="16.350000000000001" customHeight="1">
      <c r="A11" s="11" t="s">
        <v>30</v>
      </c>
      <c r="B11" s="623">
        <v>15958</v>
      </c>
      <c r="C11" s="624">
        <f t="shared" si="1"/>
        <v>3.2932630297276937</v>
      </c>
      <c r="D11" s="623">
        <v>2663</v>
      </c>
      <c r="E11" s="624">
        <f t="shared" si="2"/>
        <v>1.339476583052075</v>
      </c>
      <c r="F11" s="623">
        <v>475</v>
      </c>
      <c r="G11" s="624">
        <f t="shared" si="3"/>
        <v>1.3311661015049183</v>
      </c>
      <c r="H11" s="623">
        <v>9573</v>
      </c>
      <c r="I11" s="624">
        <f t="shared" si="4"/>
        <v>5.3591822110755309</v>
      </c>
      <c r="J11" s="625">
        <v>3247</v>
      </c>
      <c r="K11" s="624">
        <f t="shared" si="5"/>
        <v>4.5447547064175238</v>
      </c>
      <c r="L11" s="152"/>
      <c r="M11" s="152"/>
    </row>
    <row r="12" spans="1:13" s="10" customFormat="1" ht="16.5">
      <c r="A12" s="11" t="s">
        <v>135</v>
      </c>
      <c r="B12" s="625">
        <v>15745</v>
      </c>
      <c r="C12" s="624">
        <f t="shared" si="1"/>
        <v>3.2493060786478596</v>
      </c>
      <c r="D12" s="625">
        <v>3132</v>
      </c>
      <c r="E12" s="624">
        <f t="shared" si="2"/>
        <v>1.5753813962144572</v>
      </c>
      <c r="F12" s="625">
        <v>282</v>
      </c>
      <c r="G12" s="624">
        <f t="shared" si="3"/>
        <v>0.79029229605134099</v>
      </c>
      <c r="H12" s="625">
        <v>10596</v>
      </c>
      <c r="I12" s="624">
        <f t="shared" si="4"/>
        <v>5.9318807801688429</v>
      </c>
      <c r="J12" s="625">
        <v>1735</v>
      </c>
      <c r="K12" s="624">
        <f t="shared" si="5"/>
        <v>2.4284414584645528</v>
      </c>
      <c r="L12" s="151"/>
      <c r="M12" s="151"/>
    </row>
    <row r="13" spans="1:13" s="10" customFormat="1" ht="16.5">
      <c r="A13" s="11" t="s">
        <v>28</v>
      </c>
      <c r="B13" s="625">
        <v>10715</v>
      </c>
      <c r="C13" s="624">
        <f t="shared" si="1"/>
        <v>2.2112616470442563</v>
      </c>
      <c r="D13" s="625">
        <v>3830</v>
      </c>
      <c r="E13" s="624">
        <f t="shared" si="2"/>
        <v>1.9264721416032475</v>
      </c>
      <c r="F13" s="625">
        <v>889</v>
      </c>
      <c r="G13" s="624">
        <f t="shared" si="3"/>
        <v>2.4913824510270999</v>
      </c>
      <c r="H13" s="625">
        <v>4790</v>
      </c>
      <c r="I13" s="624">
        <f t="shared" si="4"/>
        <v>2.6815504848064133</v>
      </c>
      <c r="J13" s="625">
        <v>1206</v>
      </c>
      <c r="K13" s="624">
        <f t="shared" si="5"/>
        <v>1.688011757295822</v>
      </c>
      <c r="L13" s="151"/>
      <c r="M13" s="151"/>
    </row>
    <row r="14" spans="1:13" s="10" customFormat="1" ht="16.5">
      <c r="A14" s="11" t="s">
        <v>134</v>
      </c>
      <c r="B14" s="623">
        <v>9735</v>
      </c>
      <c r="C14" s="624">
        <f t="shared" si="1"/>
        <v>2.0090183979445482</v>
      </c>
      <c r="D14" s="623">
        <v>2550</v>
      </c>
      <c r="E14" s="624">
        <f t="shared" si="2"/>
        <v>1.2826381099447208</v>
      </c>
      <c r="F14" s="623">
        <v>14</v>
      </c>
      <c r="G14" s="624">
        <f t="shared" si="3"/>
        <v>3.9234369307513381E-2</v>
      </c>
      <c r="H14" s="623">
        <v>5821</v>
      </c>
      <c r="I14" s="624">
        <f t="shared" si="4"/>
        <v>3.2587276350852048</v>
      </c>
      <c r="J14" s="625">
        <v>1350</v>
      </c>
      <c r="K14" s="624">
        <f t="shared" si="5"/>
        <v>1.8895653999580098</v>
      </c>
      <c r="L14" s="151"/>
      <c r="M14" s="151"/>
    </row>
    <row r="15" spans="1:13" s="10" customFormat="1" ht="16.5">
      <c r="A15" s="11" t="s">
        <v>31</v>
      </c>
      <c r="B15" s="625">
        <v>5235</v>
      </c>
      <c r="C15" s="624">
        <f t="shared" si="1"/>
        <v>1.0803504173846645</v>
      </c>
      <c r="D15" s="625">
        <v>2691</v>
      </c>
      <c r="E15" s="624">
        <f t="shared" si="2"/>
        <v>1.3535604524946054</v>
      </c>
      <c r="F15" s="625">
        <v>519</v>
      </c>
      <c r="G15" s="624">
        <f t="shared" si="3"/>
        <v>1.4544741193285318</v>
      </c>
      <c r="H15" s="625">
        <v>1809</v>
      </c>
      <c r="I15" s="624">
        <f t="shared" si="4"/>
        <v>1.0127191705667644</v>
      </c>
      <c r="J15" s="625">
        <v>216</v>
      </c>
      <c r="K15" s="624">
        <f t="shared" si="5"/>
        <v>0.30233046399328156</v>
      </c>
      <c r="L15" s="151"/>
      <c r="M15" s="151"/>
    </row>
    <row r="16" spans="1:13" s="10" customFormat="1" ht="16.5">
      <c r="A16" s="11" t="s">
        <v>34</v>
      </c>
      <c r="B16" s="625">
        <v>5191</v>
      </c>
      <c r="C16" s="624">
        <f t="shared" si="1"/>
        <v>1.0712701082414124</v>
      </c>
      <c r="D16" s="625">
        <v>1878</v>
      </c>
      <c r="E16" s="624">
        <f t="shared" si="2"/>
        <v>0.94462524332399445</v>
      </c>
      <c r="F16" s="625">
        <v>916</v>
      </c>
      <c r="G16" s="624">
        <f t="shared" si="3"/>
        <v>2.5670487346915896</v>
      </c>
      <c r="H16" s="625">
        <v>1308</v>
      </c>
      <c r="I16" s="624">
        <f t="shared" si="4"/>
        <v>0.73224802382605192</v>
      </c>
      <c r="J16" s="625">
        <v>1089</v>
      </c>
      <c r="K16" s="624">
        <f t="shared" si="5"/>
        <v>1.5242494226327945</v>
      </c>
      <c r="L16" s="151"/>
      <c r="M16" s="151"/>
    </row>
    <row r="17" spans="1:13" s="10" customFormat="1" ht="16.5">
      <c r="A17" s="11" t="s">
        <v>154</v>
      </c>
      <c r="B17" s="625">
        <v>4594</v>
      </c>
      <c r="C17" s="624">
        <f t="shared" si="1"/>
        <v>0.94806682282046784</v>
      </c>
      <c r="D17" s="625">
        <v>1681</v>
      </c>
      <c r="E17" s="624">
        <f t="shared" si="2"/>
        <v>0.8455351618890492</v>
      </c>
      <c r="F17" s="625">
        <v>175</v>
      </c>
      <c r="G17" s="624">
        <f t="shared" si="3"/>
        <v>0.49042961634391724</v>
      </c>
      <c r="H17" s="625">
        <v>2281</v>
      </c>
      <c r="I17" s="624">
        <f t="shared" si="4"/>
        <v>1.2769554605101103</v>
      </c>
      <c r="J17" s="625">
        <v>457</v>
      </c>
      <c r="K17" s="624">
        <f t="shared" si="5"/>
        <v>0.6396528798376373</v>
      </c>
      <c r="L17" s="151"/>
      <c r="M17" s="151"/>
    </row>
    <row r="18" spans="1:13" s="10" customFormat="1" ht="16.5">
      <c r="A18" s="11" t="s">
        <v>172</v>
      </c>
      <c r="B18" s="623">
        <v>4523</v>
      </c>
      <c r="C18" s="624">
        <f t="shared" si="1"/>
        <v>0.93341450579385643</v>
      </c>
      <c r="D18" s="623">
        <v>2197</v>
      </c>
      <c r="E18" s="624">
        <f t="shared" si="2"/>
        <v>1.1050807559013929</v>
      </c>
      <c r="F18" s="623">
        <v>185</v>
      </c>
      <c r="G18" s="624">
        <f t="shared" si="3"/>
        <v>0.51845416584928405</v>
      </c>
      <c r="H18" s="623">
        <v>1781</v>
      </c>
      <c r="I18" s="624">
        <f t="shared" si="4"/>
        <v>0.99704413641758283</v>
      </c>
      <c r="J18" s="625">
        <v>360</v>
      </c>
      <c r="K18" s="624">
        <f t="shared" si="5"/>
        <v>0.50388410665546923</v>
      </c>
      <c r="L18" s="151"/>
      <c r="M18" s="151"/>
    </row>
    <row r="19" spans="1:13" s="10" customFormat="1" ht="16.5">
      <c r="A19" s="11" t="s">
        <v>173</v>
      </c>
      <c r="B19" s="625">
        <v>4400</v>
      </c>
      <c r="C19" s="624">
        <f t="shared" si="1"/>
        <v>0.90803091432521943</v>
      </c>
      <c r="D19" s="625">
        <v>538</v>
      </c>
      <c r="E19" s="624">
        <f t="shared" si="2"/>
        <v>0.27061149143147445</v>
      </c>
      <c r="F19" s="625">
        <v>129</v>
      </c>
      <c r="G19" s="624">
        <f t="shared" si="3"/>
        <v>0.36151668861923042</v>
      </c>
      <c r="H19" s="625">
        <v>3516</v>
      </c>
      <c r="I19" s="624">
        <f t="shared" si="4"/>
        <v>1.9683364310186535</v>
      </c>
      <c r="J19" s="625">
        <v>217</v>
      </c>
      <c r="K19" s="624">
        <f t="shared" si="5"/>
        <v>0.30373014206732452</v>
      </c>
      <c r="L19" s="151"/>
      <c r="M19" s="151"/>
    </row>
    <row r="20" spans="1:13" s="10" customFormat="1" ht="16.5">
      <c r="A20" s="11" t="s">
        <v>174</v>
      </c>
      <c r="B20" s="623">
        <v>3936</v>
      </c>
      <c r="C20" s="624">
        <f t="shared" si="1"/>
        <v>0.81227492699637827</v>
      </c>
      <c r="D20" s="623">
        <v>437</v>
      </c>
      <c r="E20" s="624">
        <f t="shared" si="2"/>
        <v>0.21980896237091882</v>
      </c>
      <c r="F20" s="623">
        <v>61</v>
      </c>
      <c r="G20" s="624">
        <f t="shared" si="3"/>
        <v>0.17094975198273688</v>
      </c>
      <c r="H20" s="623">
        <v>2823</v>
      </c>
      <c r="I20" s="624">
        <f t="shared" si="4"/>
        <v>1.5803793358264102</v>
      </c>
      <c r="J20" s="625">
        <v>615</v>
      </c>
      <c r="K20" s="624">
        <f t="shared" si="5"/>
        <v>0.86080201553642655</v>
      </c>
      <c r="L20" s="151"/>
      <c r="M20" s="151"/>
    </row>
    <row r="21" spans="1:13" s="10" customFormat="1" ht="16.5">
      <c r="A21" s="11" t="s">
        <v>40</v>
      </c>
      <c r="B21" s="623">
        <v>3747</v>
      </c>
      <c r="C21" s="624">
        <f t="shared" si="1"/>
        <v>0.77327087181286314</v>
      </c>
      <c r="D21" s="623">
        <v>371</v>
      </c>
      <c r="E21" s="624">
        <f t="shared" si="2"/>
        <v>0.18661127011352605</v>
      </c>
      <c r="F21" s="623">
        <v>44</v>
      </c>
      <c r="G21" s="624">
        <f t="shared" si="3"/>
        <v>0.12330801782361349</v>
      </c>
      <c r="H21" s="623">
        <v>2512</v>
      </c>
      <c r="I21" s="624">
        <f t="shared" si="4"/>
        <v>1.4062744922408581</v>
      </c>
      <c r="J21" s="625">
        <v>820</v>
      </c>
      <c r="K21" s="624">
        <f t="shared" si="5"/>
        <v>1.1477360207152354</v>
      </c>
      <c r="L21" s="151"/>
      <c r="M21" s="151"/>
    </row>
    <row r="22" spans="1:13" s="10" customFormat="1" ht="16.5">
      <c r="A22" s="11" t="s">
        <v>144</v>
      </c>
      <c r="B22" s="623">
        <v>2716</v>
      </c>
      <c r="C22" s="624">
        <f t="shared" si="1"/>
        <v>0.56050271893347647</v>
      </c>
      <c r="D22" s="623">
        <v>967</v>
      </c>
      <c r="E22" s="624">
        <f t="shared" si="2"/>
        <v>0.48639649110452748</v>
      </c>
      <c r="F22" s="623">
        <v>612</v>
      </c>
      <c r="G22" s="624">
        <f t="shared" si="3"/>
        <v>1.7151024297284421</v>
      </c>
      <c r="H22" s="623">
        <v>762</v>
      </c>
      <c r="I22" s="624">
        <f t="shared" si="4"/>
        <v>0.42658485791701189</v>
      </c>
      <c r="J22" s="625">
        <v>375</v>
      </c>
      <c r="K22" s="624">
        <f t="shared" si="5"/>
        <v>0.52487927776611376</v>
      </c>
      <c r="L22" s="151"/>
      <c r="M22" s="151"/>
    </row>
    <row r="23" spans="1:13" s="10" customFormat="1" ht="16.5">
      <c r="A23" s="11" t="s">
        <v>79</v>
      </c>
      <c r="B23" s="625">
        <v>2443</v>
      </c>
      <c r="C23" s="624">
        <f t="shared" si="1"/>
        <v>0.50416352811284348</v>
      </c>
      <c r="D23" s="625">
        <v>1687</v>
      </c>
      <c r="E23" s="624">
        <f t="shared" si="2"/>
        <v>0.84855313391244869</v>
      </c>
      <c r="F23" s="625">
        <v>194</v>
      </c>
      <c r="G23" s="624">
        <f t="shared" si="3"/>
        <v>0.54367626040411399</v>
      </c>
      <c r="H23" s="625">
        <v>445</v>
      </c>
      <c r="I23" s="624">
        <f t="shared" si="4"/>
        <v>0.24912107844234946</v>
      </c>
      <c r="J23" s="625">
        <v>117</v>
      </c>
      <c r="K23" s="624">
        <f t="shared" si="5"/>
        <v>0.1637623346630275</v>
      </c>
      <c r="L23" s="151"/>
      <c r="M23" s="151"/>
    </row>
    <row r="24" spans="1:13" s="10" customFormat="1" ht="16.5">
      <c r="A24" s="11" t="s">
        <v>175</v>
      </c>
      <c r="B24" s="623">
        <v>2328</v>
      </c>
      <c r="C24" s="624">
        <f t="shared" si="1"/>
        <v>0.48043090194297977</v>
      </c>
      <c r="D24" s="623">
        <v>1565</v>
      </c>
      <c r="E24" s="624">
        <f t="shared" si="2"/>
        <v>0.78718770276999528</v>
      </c>
      <c r="F24" s="623">
        <v>30</v>
      </c>
      <c r="G24" s="624">
        <f t="shared" si="3"/>
        <v>8.4073648516100108E-2</v>
      </c>
      <c r="H24" s="623">
        <v>518</v>
      </c>
      <c r="I24" s="624">
        <f t="shared" si="4"/>
        <v>0.28998813175985844</v>
      </c>
      <c r="J24" s="625">
        <v>215</v>
      </c>
      <c r="K24" s="624">
        <f t="shared" si="5"/>
        <v>0.30093078591923855</v>
      </c>
      <c r="L24" s="151"/>
      <c r="M24" s="151"/>
    </row>
    <row r="25" spans="1:13" s="36" customFormat="1" ht="16.350000000000001" customHeight="1">
      <c r="A25" s="11" t="s">
        <v>80</v>
      </c>
      <c r="B25" s="623">
        <v>1899</v>
      </c>
      <c r="C25" s="624">
        <f t="shared" si="1"/>
        <v>0.39189788779627088</v>
      </c>
      <c r="D25" s="623">
        <v>148</v>
      </c>
      <c r="E25" s="624">
        <f t="shared" si="2"/>
        <v>7.4443309910517133E-2</v>
      </c>
      <c r="F25" s="623">
        <v>6</v>
      </c>
      <c r="G25" s="624">
        <f t="shared" si="3"/>
        <v>1.6814729703220021E-2</v>
      </c>
      <c r="H25" s="623">
        <v>1639</v>
      </c>
      <c r="I25" s="624">
        <f t="shared" si="4"/>
        <v>0.91754932037530512</v>
      </c>
      <c r="J25" s="625">
        <v>106</v>
      </c>
      <c r="K25" s="624">
        <f t="shared" si="5"/>
        <v>0.14836587584855485</v>
      </c>
      <c r="L25" s="152"/>
      <c r="M25" s="152"/>
    </row>
    <row r="26" spans="1:13" s="10" customFormat="1" ht="16.5">
      <c r="A26" s="11" t="s">
        <v>176</v>
      </c>
      <c r="B26" s="625">
        <v>1801</v>
      </c>
      <c r="C26" s="624">
        <f t="shared" si="1"/>
        <v>0.3716735628863001</v>
      </c>
      <c r="D26" s="625">
        <v>822</v>
      </c>
      <c r="E26" s="624">
        <f t="shared" si="2"/>
        <v>0.41346216720571</v>
      </c>
      <c r="F26" s="625">
        <v>117</v>
      </c>
      <c r="G26" s="624">
        <f t="shared" si="3"/>
        <v>0.3278872292127904</v>
      </c>
      <c r="H26" s="625">
        <v>715</v>
      </c>
      <c r="I26" s="624">
        <f t="shared" si="4"/>
        <v>0.40027319345231427</v>
      </c>
      <c r="J26" s="625">
        <v>147</v>
      </c>
      <c r="K26" s="624">
        <f t="shared" si="5"/>
        <v>0.20575267688431662</v>
      </c>
      <c r="L26" s="151"/>
      <c r="M26" s="151"/>
    </row>
    <row r="27" spans="1:13" s="10" customFormat="1" ht="16.5">
      <c r="A27" s="11" t="s">
        <v>177</v>
      </c>
      <c r="B27" s="623">
        <v>1449</v>
      </c>
      <c r="C27" s="624">
        <f t="shared" si="1"/>
        <v>0.29903108974028253</v>
      </c>
      <c r="D27" s="623">
        <v>564</v>
      </c>
      <c r="E27" s="624">
        <f t="shared" si="2"/>
        <v>0.28368937019953827</v>
      </c>
      <c r="F27" s="623">
        <v>18</v>
      </c>
      <c r="G27" s="624">
        <f t="shared" si="3"/>
        <v>5.0444189109660059E-2</v>
      </c>
      <c r="H27" s="623">
        <v>671</v>
      </c>
      <c r="I27" s="624">
        <f t="shared" si="4"/>
        <v>0.3756409969321719</v>
      </c>
      <c r="J27" s="625">
        <v>196</v>
      </c>
      <c r="K27" s="624">
        <f t="shared" si="5"/>
        <v>0.27433690251242215</v>
      </c>
      <c r="L27" s="151"/>
      <c r="M27" s="151"/>
    </row>
    <row r="28" spans="1:13" s="10" customFormat="1" ht="16.5">
      <c r="A28" s="11" t="s">
        <v>156</v>
      </c>
      <c r="B28" s="623">
        <v>888</v>
      </c>
      <c r="C28" s="624">
        <f t="shared" si="1"/>
        <v>0.18325714816381705</v>
      </c>
      <c r="D28" s="623">
        <v>417</v>
      </c>
      <c r="E28" s="624">
        <f t="shared" si="2"/>
        <v>0.20974905562625434</v>
      </c>
      <c r="F28" s="623">
        <v>65</v>
      </c>
      <c r="G28" s="624">
        <f t="shared" si="3"/>
        <v>0.18215957178488357</v>
      </c>
      <c r="H28" s="623">
        <v>281</v>
      </c>
      <c r="I28" s="624">
        <f t="shared" si="4"/>
        <v>0.15731016414000043</v>
      </c>
      <c r="J28" s="625">
        <v>125</v>
      </c>
      <c r="K28" s="624">
        <f t="shared" si="5"/>
        <v>0.17495975925537124</v>
      </c>
      <c r="L28" s="151"/>
      <c r="M28" s="151"/>
    </row>
    <row r="29" spans="1:13" s="10" customFormat="1" ht="16.350000000000001" customHeight="1">
      <c r="A29" s="11" t="s">
        <v>83</v>
      </c>
      <c r="B29" s="625">
        <v>874</v>
      </c>
      <c r="C29" s="624">
        <f t="shared" si="1"/>
        <v>0.18036795889096405</v>
      </c>
      <c r="D29" s="625">
        <v>598</v>
      </c>
      <c r="E29" s="624">
        <f t="shared" si="2"/>
        <v>0.30079121166546785</v>
      </c>
      <c r="F29" s="625">
        <v>3</v>
      </c>
      <c r="G29" s="624">
        <f t="shared" si="3"/>
        <v>8.4073648516100104E-3</v>
      </c>
      <c r="H29" s="625">
        <v>227</v>
      </c>
      <c r="I29" s="624">
        <f t="shared" si="4"/>
        <v>0.12707974113800746</v>
      </c>
      <c r="J29" s="625">
        <v>46</v>
      </c>
      <c r="K29" s="624">
        <f t="shared" si="5"/>
        <v>6.4385191405976622E-2</v>
      </c>
      <c r="L29" s="151"/>
      <c r="M29" s="151"/>
    </row>
    <row r="30" spans="1:13" s="10" customFormat="1" ht="16.5">
      <c r="A30" s="11" t="s">
        <v>139</v>
      </c>
      <c r="B30" s="623">
        <v>480</v>
      </c>
      <c r="C30" s="624">
        <f t="shared" si="1"/>
        <v>9.9057917926387573E-2</v>
      </c>
      <c r="D30" s="623">
        <v>266</v>
      </c>
      <c r="E30" s="624">
        <f t="shared" si="2"/>
        <v>0.13379675970403754</v>
      </c>
      <c r="F30" s="623">
        <v>17</v>
      </c>
      <c r="G30" s="624">
        <f t="shared" si="3"/>
        <v>4.7641734159123393E-2</v>
      </c>
      <c r="H30" s="623">
        <v>164</v>
      </c>
      <c r="I30" s="624">
        <f t="shared" si="4"/>
        <v>9.1810914302349014E-2</v>
      </c>
      <c r="J30" s="625">
        <v>33</v>
      </c>
      <c r="K30" s="624">
        <f t="shared" si="5"/>
        <v>4.6189376443418015E-2</v>
      </c>
      <c r="L30" s="151"/>
      <c r="M30" s="151"/>
    </row>
    <row r="31" spans="1:13" s="10" customFormat="1" ht="16.350000000000001" customHeight="1">
      <c r="A31" s="11" t="s">
        <v>178</v>
      </c>
      <c r="B31" s="623">
        <v>456</v>
      </c>
      <c r="C31" s="624">
        <f t="shared" si="1"/>
        <v>9.4105022030068208E-2</v>
      </c>
      <c r="D31" s="623">
        <v>223</v>
      </c>
      <c r="E31" s="624">
        <f t="shared" si="2"/>
        <v>0.11216796020300891</v>
      </c>
      <c r="F31" s="623">
        <v>18</v>
      </c>
      <c r="G31" s="624">
        <f t="shared" si="3"/>
        <v>5.0444189109660059E-2</v>
      </c>
      <c r="H31" s="623">
        <v>186</v>
      </c>
      <c r="I31" s="624">
        <f t="shared" si="4"/>
        <v>0.10412701256242021</v>
      </c>
      <c r="J31" s="625">
        <v>29</v>
      </c>
      <c r="K31" s="624">
        <f t="shared" si="5"/>
        <v>4.0590664147246137E-2</v>
      </c>
      <c r="L31" s="151"/>
      <c r="M31" s="151"/>
    </row>
    <row r="32" spans="1:13" s="10" customFormat="1" ht="16.350000000000001" customHeight="1">
      <c r="A32" s="11" t="s">
        <v>179</v>
      </c>
      <c r="B32" s="625">
        <v>278</v>
      </c>
      <c r="C32" s="624">
        <f t="shared" si="1"/>
        <v>5.7371044132366135E-2</v>
      </c>
      <c r="D32" s="625">
        <v>49</v>
      </c>
      <c r="E32" s="624">
        <f t="shared" si="2"/>
        <v>2.4646771524427971E-2</v>
      </c>
      <c r="F32" s="625">
        <v>46</v>
      </c>
      <c r="G32" s="624">
        <f t="shared" si="3"/>
        <v>0.12891292772468682</v>
      </c>
      <c r="H32" s="625">
        <v>178</v>
      </c>
      <c r="I32" s="624">
        <f t="shared" si="4"/>
        <v>9.9648431376939781E-2</v>
      </c>
      <c r="J32" s="625">
        <v>5</v>
      </c>
      <c r="K32" s="624">
        <f t="shared" si="5"/>
        <v>6.9983903702148511E-3</v>
      </c>
      <c r="L32" s="151"/>
      <c r="M32" s="151"/>
    </row>
    <row r="33" spans="1:13" s="10" customFormat="1" ht="16.5">
      <c r="A33" s="12" t="s">
        <v>180</v>
      </c>
      <c r="B33" s="13">
        <v>29405</v>
      </c>
      <c r="C33" s="14">
        <f>B33/B$4*100</f>
        <v>6.0683293263029725</v>
      </c>
      <c r="D33" s="13">
        <v>10271</v>
      </c>
      <c r="E33" s="14">
        <f>D33/D$4*100</f>
        <v>5.1662651087224418</v>
      </c>
      <c r="F33" s="13">
        <v>2518</v>
      </c>
      <c r="G33" s="14">
        <f>F33/F$4*100</f>
        <v>7.0565815654513351</v>
      </c>
      <c r="H33" s="13">
        <v>11955</v>
      </c>
      <c r="I33" s="14">
        <f>H33/H$4*100</f>
        <v>6.6926797590523321</v>
      </c>
      <c r="J33" s="13">
        <v>4661</v>
      </c>
      <c r="K33" s="14">
        <f>J33/J$4*100</f>
        <v>6.5238995031142828</v>
      </c>
      <c r="L33" s="151"/>
      <c r="M33" s="151"/>
    </row>
    <row r="34" spans="1:13" s="15" customFormat="1" ht="14.25">
      <c r="A34" s="592" t="s">
        <v>743</v>
      </c>
      <c r="B34" s="16"/>
      <c r="C34" s="17"/>
      <c r="D34" s="16"/>
      <c r="E34" s="17"/>
      <c r="F34" s="16"/>
      <c r="G34" s="17"/>
      <c r="H34" s="16"/>
      <c r="I34" s="17"/>
      <c r="J34" s="16"/>
      <c r="K34" s="17"/>
    </row>
    <row r="35" spans="1:13" s="15" customFormat="1" ht="14.25" customHeight="1">
      <c r="A35" s="626" t="s">
        <v>744</v>
      </c>
      <c r="B35" s="16"/>
      <c r="C35" s="17"/>
      <c r="D35" s="16"/>
      <c r="E35" s="17"/>
      <c r="F35" s="16"/>
      <c r="G35" s="17"/>
      <c r="H35" s="16"/>
      <c r="I35" s="17"/>
      <c r="J35" s="16"/>
      <c r="K35" s="17"/>
    </row>
  </sheetData>
  <mergeCells count="7">
    <mergeCell ref="A1:K1"/>
    <mergeCell ref="A2:A3"/>
    <mergeCell ref="B2:C2"/>
    <mergeCell ref="D2:E2"/>
    <mergeCell ref="F2:G2"/>
    <mergeCell ref="H2:I2"/>
    <mergeCell ref="J2:K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5"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W26"/>
  <sheetViews>
    <sheetView showGridLines="0" workbookViewId="0">
      <selection activeCell="M6" sqref="M6"/>
    </sheetView>
  </sheetViews>
  <sheetFormatPr defaultColWidth="9" defaultRowHeight="15.75"/>
  <cols>
    <col min="1" max="1" width="6.375" style="155" customWidth="1"/>
    <col min="2" max="2" width="3.125" style="155" customWidth="1"/>
    <col min="3" max="6" width="10" style="155" customWidth="1"/>
    <col min="7" max="7" width="11.125" style="155" customWidth="1"/>
    <col min="8" max="10" width="10" style="155" customWidth="1"/>
    <col min="11" max="11" width="9.375" style="155" hidden="1" customWidth="1"/>
    <col min="12" max="23" width="8.875" style="153" customWidth="1"/>
    <col min="24" max="16384" width="9" style="155"/>
  </cols>
  <sheetData>
    <row r="1" spans="1:23" s="154" customFormat="1" ht="23.25">
      <c r="A1" s="973" t="s">
        <v>1362</v>
      </c>
      <c r="B1" s="973"/>
      <c r="C1" s="973"/>
      <c r="D1" s="973"/>
      <c r="E1" s="973"/>
      <c r="F1" s="973"/>
      <c r="G1" s="973"/>
      <c r="H1" s="973"/>
      <c r="I1" s="973"/>
      <c r="J1" s="973"/>
      <c r="K1" s="973"/>
      <c r="L1" s="153"/>
      <c r="M1" s="153"/>
      <c r="N1" s="153"/>
      <c r="O1" s="153"/>
      <c r="P1" s="153"/>
      <c r="Q1" s="153"/>
      <c r="R1" s="153"/>
      <c r="S1" s="153"/>
      <c r="T1" s="153"/>
      <c r="U1" s="153"/>
      <c r="V1" s="153"/>
      <c r="W1" s="153"/>
    </row>
    <row r="2" spans="1:23">
      <c r="J2" s="556" t="s">
        <v>181</v>
      </c>
    </row>
    <row r="3" spans="1:23" s="156" customFormat="1" ht="24.6" customHeight="1">
      <c r="A3" s="974"/>
      <c r="B3" s="974"/>
      <c r="C3" s="976" t="s">
        <v>182</v>
      </c>
      <c r="D3" s="976" t="s">
        <v>183</v>
      </c>
      <c r="E3" s="976" t="s">
        <v>184</v>
      </c>
      <c r="F3" s="979" t="s">
        <v>185</v>
      </c>
      <c r="G3" s="982" t="s">
        <v>186</v>
      </c>
      <c r="H3" s="985" t="s">
        <v>745</v>
      </c>
      <c r="I3" s="976" t="s">
        <v>187</v>
      </c>
      <c r="J3" s="976" t="s">
        <v>188</v>
      </c>
      <c r="K3" s="986" t="s">
        <v>189</v>
      </c>
      <c r="L3" s="153"/>
      <c r="M3" s="153"/>
      <c r="N3" s="153"/>
      <c r="O3" s="153"/>
      <c r="P3" s="153"/>
      <c r="Q3" s="153"/>
      <c r="R3" s="153"/>
      <c r="S3" s="153"/>
      <c r="T3" s="153"/>
      <c r="U3" s="153"/>
      <c r="V3" s="153"/>
      <c r="W3" s="153"/>
    </row>
    <row r="4" spans="1:23" s="156" customFormat="1" ht="24.6" customHeight="1">
      <c r="A4" s="975"/>
      <c r="B4" s="975"/>
      <c r="C4" s="977"/>
      <c r="D4" s="977"/>
      <c r="E4" s="977"/>
      <c r="F4" s="980"/>
      <c r="G4" s="983"/>
      <c r="H4" s="980"/>
      <c r="I4" s="977"/>
      <c r="J4" s="977"/>
      <c r="K4" s="987"/>
      <c r="L4" s="153"/>
      <c r="M4" s="153"/>
      <c r="N4" s="153"/>
      <c r="O4" s="153"/>
      <c r="P4" s="153"/>
      <c r="Q4" s="153"/>
      <c r="R4" s="153"/>
      <c r="S4" s="153"/>
      <c r="T4" s="153"/>
      <c r="U4" s="153"/>
      <c r="V4" s="153"/>
      <c r="W4" s="153"/>
    </row>
    <row r="5" spans="1:23" s="156" customFormat="1" ht="24.6" customHeight="1">
      <c r="A5" s="975"/>
      <c r="B5" s="975"/>
      <c r="C5" s="977"/>
      <c r="D5" s="977"/>
      <c r="E5" s="977"/>
      <c r="F5" s="980"/>
      <c r="G5" s="983"/>
      <c r="H5" s="980"/>
      <c r="I5" s="977"/>
      <c r="J5" s="977"/>
      <c r="K5" s="987"/>
      <c r="L5" s="153"/>
      <c r="M5" s="153"/>
      <c r="N5" s="153"/>
      <c r="O5" s="153"/>
      <c r="P5" s="153"/>
      <c r="Q5" s="153"/>
      <c r="R5" s="153"/>
      <c r="S5" s="153"/>
      <c r="T5" s="153"/>
      <c r="U5" s="153"/>
      <c r="V5" s="153"/>
      <c r="W5" s="153"/>
    </row>
    <row r="6" spans="1:23" s="156" customFormat="1" ht="24.6" customHeight="1">
      <c r="A6" s="975"/>
      <c r="B6" s="975"/>
      <c r="C6" s="977"/>
      <c r="D6" s="977"/>
      <c r="E6" s="977"/>
      <c r="F6" s="980"/>
      <c r="G6" s="983"/>
      <c r="H6" s="980"/>
      <c r="I6" s="977"/>
      <c r="J6" s="977"/>
      <c r="K6" s="987"/>
      <c r="L6" s="153"/>
      <c r="M6" s="153"/>
      <c r="N6" s="153"/>
      <c r="O6" s="153"/>
      <c r="P6" s="153"/>
      <c r="Q6" s="153"/>
      <c r="R6" s="153"/>
      <c r="S6" s="153"/>
      <c r="T6" s="153"/>
      <c r="U6" s="153"/>
      <c r="V6" s="153"/>
      <c r="W6" s="153"/>
    </row>
    <row r="7" spans="1:23" s="156" customFormat="1" ht="96" customHeight="1">
      <c r="A7" s="975"/>
      <c r="B7" s="975"/>
      <c r="C7" s="978"/>
      <c r="D7" s="978"/>
      <c r="E7" s="978"/>
      <c r="F7" s="981"/>
      <c r="G7" s="984"/>
      <c r="H7" s="981"/>
      <c r="I7" s="978"/>
      <c r="J7" s="978"/>
      <c r="K7" s="988"/>
      <c r="L7" s="153"/>
      <c r="M7" s="153"/>
      <c r="N7" s="153"/>
      <c r="O7" s="153"/>
      <c r="P7" s="153"/>
      <c r="Q7" s="153"/>
      <c r="R7" s="153"/>
      <c r="S7" s="153"/>
      <c r="T7" s="153"/>
      <c r="U7" s="153"/>
      <c r="V7" s="153"/>
      <c r="W7" s="153"/>
    </row>
    <row r="8" spans="1:23" s="156" customFormat="1" ht="21.95" customHeight="1">
      <c r="A8" s="969" t="s">
        <v>190</v>
      </c>
      <c r="B8" s="969"/>
      <c r="C8" s="157">
        <v>285</v>
      </c>
      <c r="D8" s="157">
        <v>8107</v>
      </c>
      <c r="E8" s="157">
        <v>727</v>
      </c>
      <c r="F8" s="157">
        <v>32463</v>
      </c>
      <c r="G8" s="157">
        <v>4954</v>
      </c>
      <c r="H8" s="157">
        <v>3533</v>
      </c>
      <c r="I8" s="157">
        <v>207</v>
      </c>
      <c r="J8" s="157">
        <v>16769</v>
      </c>
      <c r="K8" s="157">
        <v>0</v>
      </c>
      <c r="L8" s="153"/>
      <c r="M8" s="153"/>
      <c r="N8" s="153"/>
      <c r="O8" s="153"/>
      <c r="P8" s="153"/>
      <c r="Q8" s="153"/>
      <c r="R8" s="153"/>
      <c r="S8" s="153"/>
      <c r="T8" s="153"/>
      <c r="U8" s="153"/>
      <c r="V8" s="153"/>
      <c r="W8" s="153"/>
    </row>
    <row r="9" spans="1:23" s="156" customFormat="1" ht="21.95" customHeight="1">
      <c r="A9" s="969" t="s">
        <v>17</v>
      </c>
      <c r="B9" s="969"/>
      <c r="C9" s="157">
        <v>275</v>
      </c>
      <c r="D9" s="157">
        <v>6772</v>
      </c>
      <c r="E9" s="157">
        <v>1253</v>
      </c>
      <c r="F9" s="157">
        <v>35835</v>
      </c>
      <c r="G9" s="157">
        <v>4218</v>
      </c>
      <c r="H9" s="157">
        <v>3687</v>
      </c>
      <c r="I9" s="157">
        <v>200</v>
      </c>
      <c r="J9" s="157">
        <v>18861</v>
      </c>
      <c r="K9" s="157">
        <v>0</v>
      </c>
      <c r="L9" s="153"/>
      <c r="M9" s="153"/>
      <c r="N9" s="153"/>
      <c r="O9" s="153"/>
      <c r="P9" s="153"/>
      <c r="Q9" s="153"/>
      <c r="R9" s="153"/>
      <c r="S9" s="153"/>
      <c r="T9" s="153"/>
      <c r="U9" s="153"/>
      <c r="V9" s="153"/>
      <c r="W9" s="153"/>
    </row>
    <row r="10" spans="1:23" s="156" customFormat="1" ht="21.95" customHeight="1">
      <c r="A10" s="969" t="s">
        <v>18</v>
      </c>
      <c r="B10" s="969"/>
      <c r="C10" s="157">
        <v>253</v>
      </c>
      <c r="D10" s="157">
        <v>6666</v>
      </c>
      <c r="E10" s="157">
        <v>1252</v>
      </c>
      <c r="F10" s="157">
        <v>35694</v>
      </c>
      <c r="G10" s="157">
        <v>3113</v>
      </c>
      <c r="H10" s="157">
        <v>2886</v>
      </c>
      <c r="I10" s="157">
        <v>165</v>
      </c>
      <c r="J10" s="157">
        <v>17256</v>
      </c>
      <c r="K10" s="157">
        <v>0</v>
      </c>
      <c r="L10" s="153"/>
      <c r="M10" s="153"/>
      <c r="N10" s="153"/>
      <c r="O10" s="153"/>
      <c r="P10" s="153"/>
      <c r="Q10" s="153"/>
      <c r="R10" s="153"/>
      <c r="S10" s="153"/>
      <c r="T10" s="153"/>
      <c r="U10" s="153"/>
      <c r="V10" s="153"/>
      <c r="W10" s="153"/>
    </row>
    <row r="11" spans="1:23" s="156" customFormat="1" ht="21.95" customHeight="1">
      <c r="A11" s="969" t="s">
        <v>19</v>
      </c>
      <c r="B11" s="969"/>
      <c r="C11" s="157">
        <v>164</v>
      </c>
      <c r="D11" s="157">
        <v>5003</v>
      </c>
      <c r="E11" s="157">
        <v>854</v>
      </c>
      <c r="F11" s="157">
        <v>41844</v>
      </c>
      <c r="G11" s="157">
        <v>2448</v>
      </c>
      <c r="H11" s="157">
        <v>2457</v>
      </c>
      <c r="I11" s="157">
        <v>115</v>
      </c>
      <c r="J11" s="157">
        <v>18166</v>
      </c>
      <c r="K11" s="157">
        <v>0</v>
      </c>
      <c r="L11" s="153"/>
      <c r="M11" s="153"/>
      <c r="N11" s="153"/>
      <c r="O11" s="153"/>
      <c r="P11" s="153"/>
      <c r="Q11" s="153"/>
      <c r="R11" s="153"/>
      <c r="S11" s="153"/>
      <c r="T11" s="153"/>
      <c r="U11" s="153"/>
      <c r="V11" s="153"/>
      <c r="W11" s="153"/>
    </row>
    <row r="12" spans="1:23" s="156" customFormat="1" ht="21.95" customHeight="1">
      <c r="A12" s="969" t="s">
        <v>20</v>
      </c>
      <c r="B12" s="969"/>
      <c r="C12" s="157">
        <v>136</v>
      </c>
      <c r="D12" s="157">
        <v>3955</v>
      </c>
      <c r="E12" s="157">
        <v>825</v>
      </c>
      <c r="F12" s="157">
        <v>35238</v>
      </c>
      <c r="G12" s="157">
        <v>1839</v>
      </c>
      <c r="H12" s="157">
        <v>2396</v>
      </c>
      <c r="I12" s="157">
        <v>105</v>
      </c>
      <c r="J12" s="157">
        <v>17287</v>
      </c>
      <c r="K12" s="157">
        <v>0</v>
      </c>
      <c r="L12" s="153"/>
      <c r="M12" s="153"/>
      <c r="N12" s="153"/>
      <c r="O12" s="153"/>
      <c r="P12" s="153"/>
      <c r="Q12" s="153"/>
      <c r="R12" s="153"/>
      <c r="S12" s="153"/>
      <c r="T12" s="153"/>
      <c r="U12" s="153"/>
      <c r="V12" s="153"/>
      <c r="W12" s="153"/>
    </row>
    <row r="13" spans="1:23" s="156" customFormat="1" ht="21.95" customHeight="1">
      <c r="A13" s="969" t="s">
        <v>21</v>
      </c>
      <c r="B13" s="969"/>
      <c r="C13" s="157">
        <v>138</v>
      </c>
      <c r="D13" s="157">
        <v>3378</v>
      </c>
      <c r="E13" s="157">
        <v>728</v>
      </c>
      <c r="F13" s="157">
        <v>32429</v>
      </c>
      <c r="G13" s="157">
        <v>1660</v>
      </c>
      <c r="H13" s="157">
        <v>3397</v>
      </c>
      <c r="I13" s="157">
        <v>96</v>
      </c>
      <c r="J13" s="157">
        <v>16759</v>
      </c>
      <c r="K13" s="157">
        <v>0</v>
      </c>
      <c r="L13" s="153"/>
      <c r="M13" s="153"/>
      <c r="N13" s="153"/>
      <c r="O13" s="153"/>
      <c r="P13" s="153"/>
      <c r="Q13" s="153"/>
      <c r="R13" s="153"/>
      <c r="S13" s="153"/>
      <c r="T13" s="153"/>
      <c r="U13" s="153"/>
      <c r="V13" s="153"/>
      <c r="W13" s="153"/>
    </row>
    <row r="14" spans="1:23" s="156" customFormat="1" ht="21.95" customHeight="1">
      <c r="A14" s="969" t="s">
        <v>1</v>
      </c>
      <c r="B14" s="969"/>
      <c r="C14" s="157">
        <v>135</v>
      </c>
      <c r="D14" s="157">
        <v>2588</v>
      </c>
      <c r="E14" s="157">
        <v>790</v>
      </c>
      <c r="F14" s="157">
        <v>31478</v>
      </c>
      <c r="G14" s="157">
        <v>1478</v>
      </c>
      <c r="H14" s="157">
        <v>6815</v>
      </c>
      <c r="I14" s="157">
        <v>89</v>
      </c>
      <c r="J14" s="157">
        <v>19149</v>
      </c>
      <c r="K14" s="157">
        <v>0</v>
      </c>
      <c r="L14" s="153"/>
      <c r="M14" s="153"/>
      <c r="N14" s="153"/>
      <c r="O14" s="153"/>
      <c r="P14" s="153"/>
      <c r="Q14" s="153"/>
      <c r="R14" s="153"/>
      <c r="S14" s="153"/>
      <c r="T14" s="153"/>
      <c r="U14" s="153"/>
      <c r="V14" s="153"/>
      <c r="W14" s="153"/>
    </row>
    <row r="15" spans="1:23" s="156" customFormat="1" ht="21.95" customHeight="1">
      <c r="A15" s="969" t="s">
        <v>2</v>
      </c>
      <c r="B15" s="969"/>
      <c r="C15" s="157">
        <v>89</v>
      </c>
      <c r="D15" s="157">
        <v>2330</v>
      </c>
      <c r="E15" s="157">
        <v>764</v>
      </c>
      <c r="F15" s="157">
        <v>30004</v>
      </c>
      <c r="G15" s="157">
        <v>1151</v>
      </c>
      <c r="H15" s="157">
        <v>8076</v>
      </c>
      <c r="I15" s="157">
        <v>81</v>
      </c>
      <c r="J15" s="157">
        <v>19959</v>
      </c>
      <c r="K15" s="157">
        <v>0</v>
      </c>
      <c r="L15" s="153"/>
      <c r="M15" s="153"/>
      <c r="N15" s="153"/>
      <c r="O15" s="153"/>
      <c r="P15" s="153"/>
      <c r="Q15" s="153"/>
      <c r="R15" s="153"/>
      <c r="S15" s="153"/>
      <c r="T15" s="153"/>
      <c r="U15" s="153"/>
      <c r="V15" s="153"/>
      <c r="W15" s="153"/>
    </row>
    <row r="16" spans="1:23" s="156" customFormat="1" ht="21.95" customHeight="1">
      <c r="A16" s="969" t="s">
        <v>3</v>
      </c>
      <c r="B16" s="969"/>
      <c r="C16" s="157">
        <v>76</v>
      </c>
      <c r="D16" s="157">
        <v>2486</v>
      </c>
      <c r="E16" s="157">
        <v>816</v>
      </c>
      <c r="F16" s="157">
        <v>29162</v>
      </c>
      <c r="G16" s="157">
        <v>1081</v>
      </c>
      <c r="H16" s="157">
        <v>7381</v>
      </c>
      <c r="I16" s="157">
        <v>78</v>
      </c>
      <c r="J16" s="157">
        <v>19455</v>
      </c>
      <c r="K16" s="157">
        <v>0</v>
      </c>
      <c r="L16" s="153"/>
      <c r="M16" s="153"/>
      <c r="N16" s="153"/>
      <c r="O16" s="153"/>
      <c r="P16" s="153"/>
      <c r="Q16" s="153"/>
      <c r="R16" s="153"/>
      <c r="S16" s="153"/>
      <c r="T16" s="153"/>
      <c r="U16" s="153"/>
      <c r="V16" s="153"/>
      <c r="W16" s="153"/>
    </row>
    <row r="17" spans="1:23" s="156" customFormat="1" ht="21.95" customHeight="1">
      <c r="A17" s="970" t="s">
        <v>4</v>
      </c>
      <c r="B17" s="970"/>
      <c r="C17" s="158">
        <v>77</v>
      </c>
      <c r="D17" s="158">
        <v>1824</v>
      </c>
      <c r="E17" s="158">
        <v>821</v>
      </c>
      <c r="F17" s="158">
        <v>26801</v>
      </c>
      <c r="G17" s="158">
        <v>890</v>
      </c>
      <c r="H17" s="158">
        <v>6285</v>
      </c>
      <c r="I17" s="158">
        <v>77</v>
      </c>
      <c r="J17" s="158">
        <v>16801</v>
      </c>
      <c r="K17" s="157">
        <v>0</v>
      </c>
      <c r="L17" s="153"/>
      <c r="M17" s="153"/>
      <c r="N17" s="153"/>
      <c r="O17" s="153"/>
      <c r="P17" s="153"/>
      <c r="Q17" s="153"/>
      <c r="R17" s="153"/>
      <c r="S17" s="153"/>
      <c r="T17" s="153"/>
      <c r="U17" s="153"/>
      <c r="V17" s="153"/>
      <c r="W17" s="153"/>
    </row>
    <row r="18" spans="1:23" s="156" customFormat="1">
      <c r="A18" s="971" t="s">
        <v>743</v>
      </c>
      <c r="B18" s="972"/>
      <c r="C18" s="972"/>
      <c r="D18" s="972"/>
      <c r="E18" s="972"/>
      <c r="F18" s="972"/>
      <c r="G18" s="972"/>
      <c r="H18" s="972"/>
      <c r="I18" s="972"/>
      <c r="J18" s="972"/>
      <c r="K18" s="159"/>
      <c r="L18" s="153"/>
      <c r="M18" s="153"/>
      <c r="N18" s="153"/>
      <c r="O18" s="153"/>
      <c r="P18" s="153"/>
      <c r="Q18" s="153"/>
      <c r="R18" s="153"/>
      <c r="S18" s="153"/>
      <c r="T18" s="153"/>
      <c r="U18" s="153"/>
      <c r="V18" s="153"/>
      <c r="W18" s="153"/>
    </row>
    <row r="19" spans="1:23" s="153" customFormat="1" ht="62.1" customHeight="1">
      <c r="A19" s="967" t="s">
        <v>746</v>
      </c>
      <c r="B19" s="968"/>
      <c r="C19" s="968"/>
      <c r="D19" s="968"/>
      <c r="E19" s="968"/>
      <c r="F19" s="968"/>
      <c r="G19" s="968"/>
      <c r="H19" s="968"/>
      <c r="I19" s="968"/>
      <c r="J19" s="968"/>
    </row>
    <row r="20" spans="1:23" s="153" customFormat="1" ht="29.25" customHeight="1">
      <c r="A20" s="968"/>
      <c r="B20" s="968"/>
      <c r="C20" s="968"/>
      <c r="D20" s="968"/>
      <c r="E20" s="968"/>
      <c r="F20" s="968"/>
      <c r="G20" s="968"/>
      <c r="H20" s="968"/>
      <c r="I20" s="968"/>
      <c r="J20" s="968"/>
    </row>
    <row r="21" spans="1:23" s="153" customFormat="1"/>
    <row r="22" spans="1:23" s="153" customFormat="1"/>
    <row r="23" spans="1:23" s="153" customFormat="1"/>
    <row r="24" spans="1:23" s="153" customFormat="1"/>
    <row r="25" spans="1:23" s="153" customFormat="1"/>
    <row r="26" spans="1:23" s="153" customFormat="1"/>
  </sheetData>
  <mergeCells count="24">
    <mergeCell ref="A12:B12"/>
    <mergeCell ref="A1:K1"/>
    <mergeCell ref="A3:B7"/>
    <mergeCell ref="C3:C7"/>
    <mergeCell ref="D3:D7"/>
    <mergeCell ref="E3:E7"/>
    <mergeCell ref="F3:F7"/>
    <mergeCell ref="G3:G7"/>
    <mergeCell ref="H3:H7"/>
    <mergeCell ref="I3:I7"/>
    <mergeCell ref="J3:J7"/>
    <mergeCell ref="K3:K7"/>
    <mergeCell ref="A8:B8"/>
    <mergeCell ref="A9:B9"/>
    <mergeCell ref="A10:B10"/>
    <mergeCell ref="A11:B11"/>
    <mergeCell ref="A19:J19"/>
    <mergeCell ref="A20:J20"/>
    <mergeCell ref="A13:B13"/>
    <mergeCell ref="A14:B14"/>
    <mergeCell ref="A15:B15"/>
    <mergeCell ref="A16:B16"/>
    <mergeCell ref="A17:B17"/>
    <mergeCell ref="A18:J18"/>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3"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0"/>
  <sheetViews>
    <sheetView showGridLines="0" zoomScaleNormal="100" workbookViewId="0">
      <selection activeCell="M14" sqref="M14"/>
    </sheetView>
  </sheetViews>
  <sheetFormatPr defaultColWidth="8.875" defaultRowHeight="15.75"/>
  <cols>
    <col min="1" max="1" width="10.625" style="167" customWidth="1"/>
    <col min="2" max="2" width="10.5" style="167" customWidth="1"/>
    <col min="3" max="3" width="12.125" style="167" customWidth="1"/>
    <col min="4" max="7" width="10.5" style="167" customWidth="1"/>
    <col min="8" max="9" width="10.375" style="167" customWidth="1"/>
    <col min="10" max="16384" width="8.875" style="167"/>
  </cols>
  <sheetData>
    <row r="1" spans="1:9" s="160" customFormat="1" ht="30" customHeight="1">
      <c r="A1" s="991" t="s">
        <v>191</v>
      </c>
      <c r="B1" s="991"/>
      <c r="C1" s="991"/>
      <c r="D1" s="991"/>
      <c r="E1" s="991"/>
      <c r="F1" s="991"/>
      <c r="G1" s="991"/>
      <c r="H1" s="991"/>
      <c r="I1" s="991"/>
    </row>
    <row r="2" spans="1:9" s="161" customFormat="1" ht="42" customHeight="1">
      <c r="A2" s="992"/>
      <c r="B2" s="994" t="s">
        <v>162</v>
      </c>
      <c r="C2" s="994"/>
      <c r="D2" s="995" t="s">
        <v>192</v>
      </c>
      <c r="E2" s="994"/>
      <c r="F2" s="996" t="s">
        <v>193</v>
      </c>
      <c r="G2" s="996"/>
      <c r="H2" s="996" t="s">
        <v>194</v>
      </c>
      <c r="I2" s="996"/>
    </row>
    <row r="3" spans="1:9" s="161" customFormat="1" ht="47.45" customHeight="1">
      <c r="A3" s="993"/>
      <c r="B3" s="994"/>
      <c r="C3" s="994"/>
      <c r="D3" s="994"/>
      <c r="E3" s="994"/>
      <c r="F3" s="997"/>
      <c r="G3" s="997"/>
      <c r="H3" s="997"/>
      <c r="I3" s="997"/>
    </row>
    <row r="4" spans="1:9" s="161" customFormat="1" ht="29.1" customHeight="1">
      <c r="A4" s="993"/>
      <c r="B4" s="162" t="s">
        <v>195</v>
      </c>
      <c r="C4" s="163" t="s">
        <v>196</v>
      </c>
      <c r="D4" s="162" t="s">
        <v>197</v>
      </c>
      <c r="E4" s="163" t="s">
        <v>196</v>
      </c>
      <c r="F4" s="162" t="s">
        <v>197</v>
      </c>
      <c r="G4" s="163" t="s">
        <v>196</v>
      </c>
      <c r="H4" s="162" t="s">
        <v>197</v>
      </c>
      <c r="I4" s="163" t="s">
        <v>196</v>
      </c>
    </row>
    <row r="5" spans="1:9" ht="27.95" customHeight="1">
      <c r="A5" s="164" t="s">
        <v>161</v>
      </c>
      <c r="B5" s="165">
        <v>32284</v>
      </c>
      <c r="C5" s="165">
        <v>123092.85950000001</v>
      </c>
      <c r="D5" s="166">
        <v>15576</v>
      </c>
      <c r="E5" s="166">
        <v>60643.529499999997</v>
      </c>
      <c r="F5" s="166">
        <v>15067</v>
      </c>
      <c r="G5" s="166">
        <v>55923.51</v>
      </c>
      <c r="H5" s="166">
        <v>1641</v>
      </c>
      <c r="I5" s="166">
        <v>6525.82</v>
      </c>
    </row>
    <row r="6" spans="1:9" ht="27.95" customHeight="1">
      <c r="A6" s="164" t="s">
        <v>17</v>
      </c>
      <c r="B6" s="165">
        <v>35914</v>
      </c>
      <c r="C6" s="165">
        <v>169265.47870000001</v>
      </c>
      <c r="D6" s="166">
        <v>18884</v>
      </c>
      <c r="E6" s="166">
        <v>95565.968699999998</v>
      </c>
      <c r="F6" s="166">
        <v>15776</v>
      </c>
      <c r="G6" s="166">
        <v>68280.06</v>
      </c>
      <c r="H6" s="166">
        <v>1254</v>
      </c>
      <c r="I6" s="166">
        <v>5419.45</v>
      </c>
    </row>
    <row r="7" spans="1:9" ht="27.95" customHeight="1">
      <c r="A7" s="164" t="s">
        <v>18</v>
      </c>
      <c r="B7" s="165">
        <v>35627</v>
      </c>
      <c r="C7" s="165">
        <v>182452.09030000001</v>
      </c>
      <c r="D7" s="166">
        <v>23776</v>
      </c>
      <c r="E7" s="166">
        <v>123602.8737</v>
      </c>
      <c r="F7" s="166">
        <v>11175</v>
      </c>
      <c r="G7" s="166">
        <v>55499.876600000003</v>
      </c>
      <c r="H7" s="166">
        <v>676</v>
      </c>
      <c r="I7" s="166">
        <v>3349.34</v>
      </c>
    </row>
    <row r="8" spans="1:9" ht="27.95" customHeight="1">
      <c r="A8" s="164" t="s">
        <v>19</v>
      </c>
      <c r="B8" s="165">
        <v>41841</v>
      </c>
      <c r="C8" s="165">
        <v>218287.58</v>
      </c>
      <c r="D8" s="166">
        <v>33318</v>
      </c>
      <c r="E8" s="166">
        <v>176755.51</v>
      </c>
      <c r="F8" s="166">
        <v>8363</v>
      </c>
      <c r="G8" s="166">
        <v>40723.07</v>
      </c>
      <c r="H8" s="166">
        <v>160</v>
      </c>
      <c r="I8" s="166">
        <v>809</v>
      </c>
    </row>
    <row r="9" spans="1:9" ht="27.95" customHeight="1">
      <c r="A9" s="164" t="s">
        <v>20</v>
      </c>
      <c r="B9" s="165">
        <v>35126</v>
      </c>
      <c r="C9" s="165">
        <v>184530.89490000001</v>
      </c>
      <c r="D9" s="166">
        <v>35123</v>
      </c>
      <c r="E9" s="166">
        <v>184515.79490000001</v>
      </c>
      <c r="F9" s="166">
        <v>3</v>
      </c>
      <c r="G9" s="166">
        <v>15.1</v>
      </c>
      <c r="H9" s="166" t="s">
        <v>198</v>
      </c>
      <c r="I9" s="166" t="s">
        <v>198</v>
      </c>
    </row>
    <row r="10" spans="1:9" ht="27.95" customHeight="1">
      <c r="A10" s="164" t="s">
        <v>21</v>
      </c>
      <c r="B10" s="165">
        <v>31989</v>
      </c>
      <c r="C10" s="165">
        <v>167291.20000000001</v>
      </c>
      <c r="D10" s="166">
        <v>31989</v>
      </c>
      <c r="E10" s="166">
        <v>167291.20000000001</v>
      </c>
      <c r="F10" s="166" t="s">
        <v>198</v>
      </c>
      <c r="G10" s="166" t="s">
        <v>198</v>
      </c>
      <c r="H10" s="166" t="s">
        <v>198</v>
      </c>
      <c r="I10" s="166" t="s">
        <v>198</v>
      </c>
    </row>
    <row r="11" spans="1:9" ht="27.95" customHeight="1">
      <c r="A11" s="164" t="s">
        <v>1</v>
      </c>
      <c r="B11" s="165">
        <v>31282</v>
      </c>
      <c r="C11" s="165">
        <v>175103.1678</v>
      </c>
      <c r="D11" s="166">
        <v>31282</v>
      </c>
      <c r="E11" s="166">
        <v>175103.1678</v>
      </c>
      <c r="F11" s="166" t="s">
        <v>198</v>
      </c>
      <c r="G11" s="166" t="s">
        <v>198</v>
      </c>
      <c r="H11" s="166" t="s">
        <v>198</v>
      </c>
      <c r="I11" s="166" t="s">
        <v>198</v>
      </c>
    </row>
    <row r="12" spans="1:9" ht="27.95" customHeight="1">
      <c r="A12" s="164" t="s">
        <v>2</v>
      </c>
      <c r="B12" s="165">
        <v>29873</v>
      </c>
      <c r="C12" s="165">
        <v>154498.76809999999</v>
      </c>
      <c r="D12" s="166">
        <v>29873</v>
      </c>
      <c r="E12" s="166">
        <v>154498.76809999999</v>
      </c>
      <c r="F12" s="166" t="s">
        <v>198</v>
      </c>
      <c r="G12" s="166" t="s">
        <v>198</v>
      </c>
      <c r="H12" s="166" t="s">
        <v>198</v>
      </c>
      <c r="I12" s="166" t="s">
        <v>198</v>
      </c>
    </row>
    <row r="13" spans="1:9" ht="27.95" customHeight="1">
      <c r="A13" s="164" t="s">
        <v>3</v>
      </c>
      <c r="B13" s="165">
        <v>29124</v>
      </c>
      <c r="C13" s="165">
        <v>144834.53</v>
      </c>
      <c r="D13" s="166">
        <v>29124</v>
      </c>
      <c r="E13" s="166">
        <v>144834.53</v>
      </c>
      <c r="F13" s="166" t="s">
        <v>198</v>
      </c>
      <c r="G13" s="166" t="s">
        <v>198</v>
      </c>
      <c r="H13" s="166" t="s">
        <v>198</v>
      </c>
      <c r="I13" s="166" t="s">
        <v>198</v>
      </c>
    </row>
    <row r="14" spans="1:9" ht="27.95" customHeight="1">
      <c r="A14" s="168" t="s">
        <v>4</v>
      </c>
      <c r="B14" s="920">
        <f>SUM(D14,F14,H14)</f>
        <v>26873</v>
      </c>
      <c r="C14" s="920">
        <f>SUM(E14,G14,I14)</f>
        <v>152696.39120000001</v>
      </c>
      <c r="D14" s="169">
        <v>26873</v>
      </c>
      <c r="E14" s="169">
        <v>152696.39120000001</v>
      </c>
      <c r="F14" s="169" t="s">
        <v>199</v>
      </c>
      <c r="G14" s="169" t="s">
        <v>199</v>
      </c>
      <c r="H14" s="169" t="s">
        <v>199</v>
      </c>
      <c r="I14" s="169" t="s">
        <v>199</v>
      </c>
    </row>
    <row r="15" spans="1:9">
      <c r="A15" s="627" t="s">
        <v>747</v>
      </c>
      <c r="B15" s="170"/>
      <c r="C15" s="170"/>
      <c r="D15" s="170"/>
      <c r="E15" s="170"/>
      <c r="F15" s="170"/>
      <c r="G15" s="170"/>
      <c r="H15" s="170"/>
      <c r="I15" s="170"/>
    </row>
    <row r="16" spans="1:9" ht="74.25" customHeight="1">
      <c r="A16" s="989" t="s">
        <v>200</v>
      </c>
      <c r="B16" s="989"/>
      <c r="C16" s="989"/>
      <c r="D16" s="989"/>
      <c r="E16" s="989"/>
      <c r="F16" s="989"/>
      <c r="G16" s="989"/>
      <c r="H16" s="989"/>
      <c r="I16" s="989"/>
    </row>
    <row r="17" spans="2:9" ht="15.6" customHeight="1">
      <c r="B17" s="990"/>
      <c r="C17" s="990"/>
      <c r="D17" s="990"/>
      <c r="E17" s="990"/>
      <c r="F17" s="990"/>
      <c r="G17" s="990"/>
      <c r="H17" s="990"/>
      <c r="I17" s="990"/>
    </row>
    <row r="18" spans="2:9" ht="31.35" customHeight="1">
      <c r="B18" s="990"/>
      <c r="C18" s="990"/>
      <c r="D18" s="990"/>
      <c r="E18" s="990"/>
      <c r="F18" s="990"/>
      <c r="G18" s="990"/>
      <c r="H18" s="990"/>
      <c r="I18" s="990"/>
    </row>
    <row r="19" spans="2:9" ht="46.35" customHeight="1">
      <c r="B19" s="990"/>
      <c r="C19" s="990"/>
      <c r="D19" s="990"/>
      <c r="E19" s="990"/>
      <c r="F19" s="990"/>
      <c r="G19" s="990"/>
      <c r="H19" s="990"/>
      <c r="I19" s="990"/>
    </row>
    <row r="20" spans="2:9">
      <c r="C20" s="170"/>
    </row>
  </sheetData>
  <mergeCells count="10">
    <mergeCell ref="A16:I16"/>
    <mergeCell ref="B17:I17"/>
    <mergeCell ref="B18:I18"/>
    <mergeCell ref="B19:I19"/>
    <mergeCell ref="A1:I1"/>
    <mergeCell ref="A2:A4"/>
    <mergeCell ref="B2:C3"/>
    <mergeCell ref="D2:E3"/>
    <mergeCell ref="F2:G3"/>
    <mergeCell ref="H2:I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3"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16"/>
  <sheetViews>
    <sheetView showGridLines="0" workbookViewId="0">
      <selection sqref="A1:K1"/>
    </sheetView>
  </sheetViews>
  <sheetFormatPr defaultColWidth="9" defaultRowHeight="15.75"/>
  <cols>
    <col min="1" max="1" width="13" style="10" customWidth="1"/>
    <col min="2" max="2" width="3.125" style="10" customWidth="1"/>
    <col min="3" max="11" width="11.625" style="10" customWidth="1"/>
    <col min="12" max="16384" width="9" style="10"/>
  </cols>
  <sheetData>
    <row r="1" spans="1:14" ht="30.6" customHeight="1">
      <c r="A1" s="924" t="s">
        <v>1363</v>
      </c>
      <c r="B1" s="924"/>
      <c r="C1" s="924"/>
      <c r="D1" s="924"/>
      <c r="E1" s="924"/>
      <c r="F1" s="924"/>
      <c r="G1" s="924"/>
      <c r="H1" s="924"/>
      <c r="I1" s="924"/>
      <c r="J1" s="924"/>
      <c r="K1" s="924"/>
    </row>
    <row r="2" spans="1:14" s="32" customFormat="1" ht="21.75" customHeight="1">
      <c r="H2" s="171"/>
      <c r="I2" s="172"/>
      <c r="J2" s="172"/>
      <c r="K2" s="173" t="s">
        <v>158</v>
      </c>
    </row>
    <row r="3" spans="1:14" ht="27" customHeight="1">
      <c r="A3" s="938"/>
      <c r="B3" s="938"/>
      <c r="C3" s="1001" t="s">
        <v>201</v>
      </c>
      <c r="D3" s="1001"/>
      <c r="E3" s="1001"/>
      <c r="F3" s="1001"/>
      <c r="G3" s="1002" t="s">
        <v>202</v>
      </c>
      <c r="H3" s="1001"/>
      <c r="I3" s="1001"/>
      <c r="J3" s="1001"/>
      <c r="K3" s="1001"/>
    </row>
    <row r="4" spans="1:14" ht="62.25" customHeight="1">
      <c r="A4" s="939"/>
      <c r="B4" s="939"/>
      <c r="C4" s="589" t="s">
        <v>203</v>
      </c>
      <c r="D4" s="174" t="s">
        <v>204</v>
      </c>
      <c r="E4" s="174" t="s">
        <v>205</v>
      </c>
      <c r="F4" s="630" t="s">
        <v>206</v>
      </c>
      <c r="G4" s="631" t="s">
        <v>203</v>
      </c>
      <c r="H4" s="174" t="s">
        <v>207</v>
      </c>
      <c r="I4" s="174" t="s">
        <v>204</v>
      </c>
      <c r="J4" s="174" t="s">
        <v>205</v>
      </c>
      <c r="K4" s="174" t="s">
        <v>206</v>
      </c>
    </row>
    <row r="5" spans="1:14" ht="29.25" customHeight="1">
      <c r="A5" s="999" t="s">
        <v>161</v>
      </c>
      <c r="B5" s="999"/>
      <c r="C5" s="165">
        <f>SUM(D5:F5)</f>
        <v>128333</v>
      </c>
      <c r="D5" s="165">
        <v>39638</v>
      </c>
      <c r="E5" s="165">
        <v>82622</v>
      </c>
      <c r="F5" s="165">
        <v>6073</v>
      </c>
      <c r="G5" s="628">
        <f>SUM(I5:K5)</f>
        <v>56277</v>
      </c>
      <c r="H5" s="175">
        <f>G5/C5*100</f>
        <v>43.852321694342059</v>
      </c>
      <c r="I5" s="165">
        <v>37405</v>
      </c>
      <c r="J5" s="165">
        <v>18417</v>
      </c>
      <c r="K5" s="165">
        <v>455</v>
      </c>
      <c r="M5" s="176"/>
      <c r="N5" s="177"/>
    </row>
    <row r="6" spans="1:14" ht="29.25" customHeight="1">
      <c r="A6" s="999" t="s">
        <v>17</v>
      </c>
      <c r="B6" s="999"/>
      <c r="C6" s="165">
        <f t="shared" ref="C6:C14" si="0">SUM(D6:F6)</f>
        <v>132320</v>
      </c>
      <c r="D6" s="165">
        <v>38446</v>
      </c>
      <c r="E6" s="165">
        <v>86203</v>
      </c>
      <c r="F6" s="165">
        <v>7671</v>
      </c>
      <c r="G6" s="628">
        <f t="shared" ref="G6:G14" si="1">SUM(I6:K6)</f>
        <v>56465</v>
      </c>
      <c r="H6" s="175">
        <f t="shared" ref="H6:H14" si="2">G6/C6*100</f>
        <v>42.673065296251508</v>
      </c>
      <c r="I6" s="165">
        <v>37109</v>
      </c>
      <c r="J6" s="165">
        <v>18779</v>
      </c>
      <c r="K6" s="165">
        <v>577</v>
      </c>
      <c r="M6" s="176"/>
      <c r="N6" s="177"/>
    </row>
    <row r="7" spans="1:14" ht="29.25" customHeight="1">
      <c r="A7" s="999" t="s">
        <v>18</v>
      </c>
      <c r="B7" s="999"/>
      <c r="C7" s="165">
        <f t="shared" si="0"/>
        <v>132067</v>
      </c>
      <c r="D7" s="165">
        <v>38358</v>
      </c>
      <c r="E7" s="165">
        <v>87025</v>
      </c>
      <c r="F7" s="165">
        <v>6684</v>
      </c>
      <c r="G7" s="628">
        <f t="shared" si="1"/>
        <v>56433</v>
      </c>
      <c r="H7" s="175">
        <f t="shared" si="2"/>
        <v>42.730583718869966</v>
      </c>
      <c r="I7" s="165">
        <v>36698</v>
      </c>
      <c r="J7" s="165">
        <v>19238</v>
      </c>
      <c r="K7" s="165">
        <v>497</v>
      </c>
      <c r="M7" s="176"/>
      <c r="N7" s="177"/>
    </row>
    <row r="8" spans="1:14" ht="29.25" customHeight="1">
      <c r="A8" s="999" t="s">
        <v>19</v>
      </c>
      <c r="B8" s="999"/>
      <c r="C8" s="165">
        <f t="shared" si="0"/>
        <v>139141</v>
      </c>
      <c r="D8" s="165">
        <v>41534</v>
      </c>
      <c r="E8" s="165">
        <v>89687</v>
      </c>
      <c r="F8" s="165">
        <v>7920</v>
      </c>
      <c r="G8" s="628">
        <f t="shared" si="1"/>
        <v>60389</v>
      </c>
      <c r="H8" s="175">
        <f t="shared" si="2"/>
        <v>43.401297963935868</v>
      </c>
      <c r="I8" s="165">
        <v>40338</v>
      </c>
      <c r="J8" s="165">
        <v>19446</v>
      </c>
      <c r="K8" s="165">
        <v>605</v>
      </c>
      <c r="M8" s="176"/>
      <c r="N8" s="177"/>
    </row>
    <row r="9" spans="1:14" ht="29.25" customHeight="1">
      <c r="A9" s="999" t="s">
        <v>20</v>
      </c>
      <c r="B9" s="999"/>
      <c r="C9" s="165">
        <f t="shared" si="0"/>
        <v>138972</v>
      </c>
      <c r="D9" s="165">
        <v>37567</v>
      </c>
      <c r="E9" s="165">
        <v>94579</v>
      </c>
      <c r="F9" s="165">
        <v>6826</v>
      </c>
      <c r="G9" s="628">
        <f t="shared" si="1"/>
        <v>57464</v>
      </c>
      <c r="H9" s="175">
        <f t="shared" si="2"/>
        <v>41.349336557004293</v>
      </c>
      <c r="I9" s="165">
        <v>35957</v>
      </c>
      <c r="J9" s="165">
        <v>21064</v>
      </c>
      <c r="K9" s="165">
        <v>443</v>
      </c>
      <c r="M9" s="176"/>
      <c r="N9" s="177"/>
    </row>
    <row r="10" spans="1:14" ht="29.25" customHeight="1">
      <c r="A10" s="999" t="s">
        <v>21</v>
      </c>
      <c r="B10" s="999"/>
      <c r="C10" s="165">
        <f t="shared" si="0"/>
        <v>140520</v>
      </c>
      <c r="D10" s="165">
        <v>35350</v>
      </c>
      <c r="E10" s="165">
        <v>99088</v>
      </c>
      <c r="F10" s="165">
        <v>6082</v>
      </c>
      <c r="G10" s="628">
        <f t="shared" si="1"/>
        <v>54095</v>
      </c>
      <c r="H10" s="175">
        <f t="shared" si="2"/>
        <v>38.496299459151722</v>
      </c>
      <c r="I10" s="165">
        <v>33405</v>
      </c>
      <c r="J10" s="165">
        <v>20342</v>
      </c>
      <c r="K10" s="165">
        <v>348</v>
      </c>
      <c r="M10" s="176"/>
      <c r="N10" s="177"/>
    </row>
    <row r="11" spans="1:14" ht="29.25" customHeight="1">
      <c r="A11" s="999" t="s">
        <v>1</v>
      </c>
      <c r="B11" s="999"/>
      <c r="C11" s="165">
        <f t="shared" si="0"/>
        <v>156206</v>
      </c>
      <c r="D11" s="165">
        <v>39439</v>
      </c>
      <c r="E11" s="165">
        <v>110457</v>
      </c>
      <c r="F11" s="165">
        <v>6310</v>
      </c>
      <c r="G11" s="628">
        <f t="shared" si="1"/>
        <v>57830</v>
      </c>
      <c r="H11" s="175">
        <f t="shared" si="2"/>
        <v>37.021625289681573</v>
      </c>
      <c r="I11" s="165">
        <v>36263</v>
      </c>
      <c r="J11" s="165">
        <v>21250</v>
      </c>
      <c r="K11" s="165">
        <v>317</v>
      </c>
      <c r="M11" s="176"/>
      <c r="N11" s="177"/>
    </row>
    <row r="12" spans="1:14" ht="29.25" customHeight="1">
      <c r="A12" s="999" t="s">
        <v>2</v>
      </c>
      <c r="B12" s="999"/>
      <c r="C12" s="165">
        <f t="shared" si="0"/>
        <v>163507</v>
      </c>
      <c r="D12" s="165">
        <v>38189</v>
      </c>
      <c r="E12" s="165">
        <v>117491</v>
      </c>
      <c r="F12" s="165">
        <v>7827</v>
      </c>
      <c r="G12" s="628">
        <f t="shared" si="1"/>
        <v>57636</v>
      </c>
      <c r="H12" s="175">
        <f t="shared" si="2"/>
        <v>35.249866978172193</v>
      </c>
      <c r="I12" s="165">
        <v>35294</v>
      </c>
      <c r="J12" s="165">
        <v>21866</v>
      </c>
      <c r="K12" s="165">
        <v>476</v>
      </c>
      <c r="M12" s="176"/>
      <c r="N12" s="177"/>
    </row>
    <row r="13" spans="1:14" ht="29.25" customHeight="1">
      <c r="A13" s="999" t="s">
        <v>3</v>
      </c>
      <c r="B13" s="999"/>
      <c r="C13" s="165">
        <f t="shared" si="0"/>
        <v>168321</v>
      </c>
      <c r="D13" s="165">
        <v>35094</v>
      </c>
      <c r="E13" s="165">
        <v>125231</v>
      </c>
      <c r="F13" s="165">
        <v>7996</v>
      </c>
      <c r="G13" s="628">
        <f t="shared" si="1"/>
        <v>56506</v>
      </c>
      <c r="H13" s="175">
        <f t="shared" si="2"/>
        <v>33.570380404108818</v>
      </c>
      <c r="I13" s="165">
        <v>32686</v>
      </c>
      <c r="J13" s="165">
        <v>23255</v>
      </c>
      <c r="K13" s="165">
        <v>565</v>
      </c>
      <c r="M13" s="176"/>
      <c r="N13" s="177"/>
    </row>
    <row r="14" spans="1:14" ht="29.25" customHeight="1">
      <c r="A14" s="1000" t="s">
        <v>4</v>
      </c>
      <c r="B14" s="1000"/>
      <c r="C14" s="166">
        <f t="shared" si="0"/>
        <v>180353</v>
      </c>
      <c r="D14" s="13">
        <v>32502</v>
      </c>
      <c r="E14" s="13">
        <v>141064</v>
      </c>
      <c r="F14" s="13">
        <v>6787</v>
      </c>
      <c r="G14" s="629">
        <f t="shared" si="1"/>
        <v>53682</v>
      </c>
      <c r="H14" s="178">
        <f t="shared" si="2"/>
        <v>29.764960937716587</v>
      </c>
      <c r="I14" s="13">
        <v>29478</v>
      </c>
      <c r="J14" s="13">
        <v>23751</v>
      </c>
      <c r="K14" s="13">
        <v>453</v>
      </c>
      <c r="M14" s="176"/>
      <c r="N14" s="177"/>
    </row>
    <row r="15" spans="1:14" s="38" customFormat="1" ht="31.5" customHeight="1">
      <c r="A15" s="998" t="s">
        <v>748</v>
      </c>
      <c r="B15" s="998"/>
      <c r="C15" s="998"/>
      <c r="D15" s="998"/>
      <c r="E15" s="998"/>
      <c r="F15" s="998"/>
      <c r="G15" s="998"/>
      <c r="H15" s="998"/>
      <c r="I15" s="998"/>
      <c r="J15" s="998"/>
      <c r="K15" s="998"/>
    </row>
    <row r="16" spans="1:14">
      <c r="A16" s="15"/>
      <c r="B16" s="15"/>
    </row>
  </sheetData>
  <mergeCells count="15">
    <mergeCell ref="A8:B8"/>
    <mergeCell ref="A1:K1"/>
    <mergeCell ref="A3:B4"/>
    <mergeCell ref="C3:F3"/>
    <mergeCell ref="G3:K3"/>
    <mergeCell ref="A5:B5"/>
    <mergeCell ref="A6:B6"/>
    <mergeCell ref="A7:B7"/>
    <mergeCell ref="A15:K15"/>
    <mergeCell ref="A9:B9"/>
    <mergeCell ref="A10:B10"/>
    <mergeCell ref="A11:B11"/>
    <mergeCell ref="A12:B12"/>
    <mergeCell ref="A13:B13"/>
    <mergeCell ref="A14:B1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4"/>
  <sheetViews>
    <sheetView showGridLines="0" tabSelected="1" zoomScaleNormal="100" workbookViewId="0">
      <selection activeCell="P11" sqref="P11"/>
    </sheetView>
  </sheetViews>
  <sheetFormatPr defaultColWidth="9" defaultRowHeight="15.75"/>
  <cols>
    <col min="1" max="1" width="5.375" style="10" customWidth="1"/>
    <col min="2" max="2" width="4.875" style="191" customWidth="1"/>
    <col min="3" max="9" width="10.5" style="10" customWidth="1"/>
    <col min="10" max="14" width="10.5" style="192" customWidth="1"/>
    <col min="15" max="16384" width="9" style="10"/>
  </cols>
  <sheetData>
    <row r="1" spans="1:16" s="179" customFormat="1" ht="20.25">
      <c r="A1" s="1015" t="s">
        <v>1419</v>
      </c>
      <c r="B1" s="924"/>
      <c r="C1" s="924"/>
      <c r="D1" s="924"/>
      <c r="E1" s="924"/>
      <c r="F1" s="924"/>
      <c r="G1" s="924"/>
      <c r="H1" s="924"/>
      <c r="I1" s="924"/>
      <c r="J1" s="924"/>
      <c r="K1" s="924"/>
      <c r="L1" s="924"/>
      <c r="M1" s="924"/>
      <c r="N1" s="924"/>
    </row>
    <row r="2" spans="1:16" s="32" customFormat="1" ht="16.5" customHeight="1">
      <c r="B2" s="180"/>
      <c r="I2" s="181"/>
      <c r="J2" s="182"/>
      <c r="K2" s="182"/>
      <c r="L2" s="1016" t="s">
        <v>208</v>
      </c>
      <c r="M2" s="1016"/>
      <c r="N2" s="1016"/>
    </row>
    <row r="3" spans="1:16" ht="22.7" customHeight="1">
      <c r="A3" s="1017"/>
      <c r="B3" s="1017"/>
      <c r="C3" s="1019" t="s">
        <v>749</v>
      </c>
      <c r="D3" s="1020"/>
      <c r="E3" s="1020"/>
      <c r="F3" s="1020"/>
      <c r="G3" s="1020"/>
      <c r="H3" s="1020"/>
      <c r="I3" s="1020"/>
      <c r="J3" s="1019" t="s">
        <v>209</v>
      </c>
      <c r="K3" s="1020"/>
      <c r="L3" s="1020"/>
      <c r="M3" s="1020"/>
      <c r="N3" s="1020"/>
    </row>
    <row r="4" spans="1:16" ht="18" customHeight="1">
      <c r="A4" s="1018"/>
      <c r="B4" s="1018"/>
      <c r="C4" s="1012" t="s">
        <v>52</v>
      </c>
      <c r="D4" s="1019" t="s">
        <v>750</v>
      </c>
      <c r="E4" s="1020"/>
      <c r="F4" s="1020"/>
      <c r="G4" s="1020"/>
      <c r="H4" s="1020"/>
      <c r="I4" s="1012" t="s">
        <v>210</v>
      </c>
      <c r="J4" s="1009" t="s">
        <v>52</v>
      </c>
      <c r="K4" s="1009" t="s">
        <v>211</v>
      </c>
      <c r="L4" s="1009" t="s">
        <v>212</v>
      </c>
      <c r="M4" s="1009" t="s">
        <v>213</v>
      </c>
      <c r="N4" s="1009" t="s">
        <v>180</v>
      </c>
    </row>
    <row r="5" spans="1:16" ht="18" customHeight="1">
      <c r="A5" s="1018"/>
      <c r="B5" s="1018"/>
      <c r="C5" s="1013"/>
      <c r="D5" s="1012" t="s">
        <v>214</v>
      </c>
      <c r="E5" s="1012" t="s">
        <v>215</v>
      </c>
      <c r="F5" s="1012" t="s">
        <v>216</v>
      </c>
      <c r="G5" s="1012" t="s">
        <v>217</v>
      </c>
      <c r="H5" s="1012" t="s">
        <v>180</v>
      </c>
      <c r="I5" s="1013"/>
      <c r="J5" s="1010"/>
      <c r="K5" s="1010"/>
      <c r="L5" s="1010"/>
      <c r="M5" s="1010"/>
      <c r="N5" s="1010"/>
    </row>
    <row r="6" spans="1:16" ht="18" customHeight="1">
      <c r="A6" s="1018"/>
      <c r="B6" s="1018"/>
      <c r="C6" s="1013"/>
      <c r="D6" s="1013"/>
      <c r="E6" s="1013"/>
      <c r="F6" s="1013"/>
      <c r="G6" s="1013"/>
      <c r="H6" s="1013"/>
      <c r="I6" s="1013"/>
      <c r="J6" s="1010"/>
      <c r="K6" s="1010"/>
      <c r="L6" s="1010"/>
      <c r="M6" s="1010"/>
      <c r="N6" s="1010"/>
    </row>
    <row r="7" spans="1:16" ht="18" customHeight="1">
      <c r="A7" s="1018"/>
      <c r="B7" s="1018"/>
      <c r="C7" s="1013"/>
      <c r="D7" s="1013"/>
      <c r="E7" s="1013"/>
      <c r="F7" s="1013"/>
      <c r="G7" s="1013"/>
      <c r="H7" s="1013"/>
      <c r="I7" s="1013"/>
      <c r="J7" s="1010"/>
      <c r="K7" s="1010"/>
      <c r="L7" s="1010"/>
      <c r="M7" s="1010"/>
      <c r="N7" s="1010"/>
    </row>
    <row r="8" spans="1:16" ht="18" customHeight="1">
      <c r="A8" s="1018"/>
      <c r="B8" s="1018"/>
      <c r="C8" s="1013"/>
      <c r="D8" s="1013"/>
      <c r="E8" s="1013"/>
      <c r="F8" s="1013"/>
      <c r="G8" s="1013"/>
      <c r="H8" s="1013"/>
      <c r="I8" s="1013"/>
      <c r="J8" s="1010"/>
      <c r="K8" s="1010"/>
      <c r="L8" s="1010"/>
      <c r="M8" s="1010"/>
      <c r="N8" s="1010"/>
    </row>
    <row r="9" spans="1:16" ht="18" customHeight="1">
      <c r="A9" s="1018"/>
      <c r="B9" s="1018"/>
      <c r="C9" s="1013"/>
      <c r="D9" s="1013"/>
      <c r="E9" s="1013"/>
      <c r="F9" s="1013"/>
      <c r="G9" s="1013"/>
      <c r="H9" s="1013"/>
      <c r="I9" s="1013"/>
      <c r="J9" s="1010"/>
      <c r="K9" s="1010"/>
      <c r="L9" s="1010"/>
      <c r="M9" s="1010"/>
      <c r="N9" s="1010"/>
    </row>
    <row r="10" spans="1:16" ht="29.25" customHeight="1">
      <c r="A10" s="1018"/>
      <c r="B10" s="1018"/>
      <c r="C10" s="1014"/>
      <c r="D10" s="1014"/>
      <c r="E10" s="1014"/>
      <c r="F10" s="1014"/>
      <c r="G10" s="1014"/>
      <c r="H10" s="1014"/>
      <c r="I10" s="1014"/>
      <c r="J10" s="1011"/>
      <c r="K10" s="1011"/>
      <c r="L10" s="1011"/>
      <c r="M10" s="1011"/>
      <c r="N10" s="1011"/>
    </row>
    <row r="11" spans="1:16" ht="15" customHeight="1">
      <c r="A11" s="999" t="s">
        <v>190</v>
      </c>
      <c r="B11" s="183" t="s">
        <v>166</v>
      </c>
      <c r="C11" s="184">
        <v>56773</v>
      </c>
      <c r="D11" s="184">
        <v>9</v>
      </c>
      <c r="E11" s="184">
        <v>138</v>
      </c>
      <c r="F11" s="184">
        <v>3</v>
      </c>
      <c r="G11" s="184">
        <v>55992</v>
      </c>
      <c r="H11" s="184">
        <v>30</v>
      </c>
      <c r="I11" s="184">
        <v>601</v>
      </c>
      <c r="J11" s="184">
        <v>55246</v>
      </c>
      <c r="K11" s="185">
        <v>48276.36</v>
      </c>
      <c r="L11" s="185">
        <v>5392.76</v>
      </c>
      <c r="M11" s="185">
        <v>9.5</v>
      </c>
      <c r="N11" s="185">
        <v>1567.38</v>
      </c>
    </row>
    <row r="12" spans="1:16" ht="15" customHeight="1">
      <c r="A12" s="999"/>
      <c r="B12" s="186" t="s">
        <v>153</v>
      </c>
      <c r="C12" s="185">
        <v>100</v>
      </c>
      <c r="D12" s="185">
        <v>1.5852605992285065E-2</v>
      </c>
      <c r="E12" s="185">
        <v>0.24307329188170435</v>
      </c>
      <c r="F12" s="185">
        <v>5.2842019974283548E-3</v>
      </c>
      <c r="G12" s="185">
        <v>98.624346080002823</v>
      </c>
      <c r="H12" s="185">
        <v>5.2842019974283547E-2</v>
      </c>
      <c r="I12" s="185">
        <v>1.0586018001514805</v>
      </c>
      <c r="J12" s="185">
        <v>100</v>
      </c>
      <c r="K12" s="185">
        <v>87.384353618361516</v>
      </c>
      <c r="L12" s="185">
        <v>9.7613582883828691</v>
      </c>
      <c r="M12" s="185">
        <v>1.7195815081634869E-2</v>
      </c>
      <c r="N12" s="185">
        <v>2.8370922781739858</v>
      </c>
    </row>
    <row r="13" spans="1:16" ht="15" customHeight="1">
      <c r="A13" s="999" t="s">
        <v>17</v>
      </c>
      <c r="B13" s="183" t="s">
        <v>5</v>
      </c>
      <c r="C13" s="184">
        <v>57067</v>
      </c>
      <c r="D13" s="184">
        <v>9</v>
      </c>
      <c r="E13" s="184">
        <v>119</v>
      </c>
      <c r="F13" s="6" t="s">
        <v>199</v>
      </c>
      <c r="G13" s="184">
        <v>56405</v>
      </c>
      <c r="H13" s="184">
        <v>30</v>
      </c>
      <c r="I13" s="184">
        <v>504</v>
      </c>
      <c r="J13" s="184">
        <v>55996</v>
      </c>
      <c r="K13" s="185">
        <v>49274.879999999997</v>
      </c>
      <c r="L13" s="185">
        <v>5128.25</v>
      </c>
      <c r="M13" s="185">
        <v>6.7</v>
      </c>
      <c r="N13" s="185">
        <v>1586.17</v>
      </c>
      <c r="O13" s="187"/>
      <c r="P13" s="188"/>
    </row>
    <row r="14" spans="1:16" ht="15" customHeight="1">
      <c r="A14" s="999"/>
      <c r="B14" s="186" t="s">
        <v>47</v>
      </c>
      <c r="C14" s="185">
        <v>99.999999999999986</v>
      </c>
      <c r="D14" s="185">
        <v>1.5770935917430388E-2</v>
      </c>
      <c r="E14" s="185">
        <v>0.20852681935269071</v>
      </c>
      <c r="F14" s="6" t="s">
        <v>199</v>
      </c>
      <c r="G14" s="185">
        <v>98.839960046962332</v>
      </c>
      <c r="H14" s="185">
        <v>5.2569786391434628E-2</v>
      </c>
      <c r="I14" s="185">
        <v>0.8831724113761017</v>
      </c>
      <c r="J14" s="185">
        <v>100</v>
      </c>
      <c r="K14" s="185">
        <v>87.997142653046652</v>
      </c>
      <c r="L14" s="185">
        <v>9.1582434459604265</v>
      </c>
      <c r="M14" s="185">
        <v>1.1965140367169084E-2</v>
      </c>
      <c r="N14" s="185">
        <v>2.8326487606257591</v>
      </c>
      <c r="O14" s="187"/>
      <c r="P14" s="189"/>
    </row>
    <row r="15" spans="1:16" ht="15" customHeight="1">
      <c r="A15" s="999" t="s">
        <v>18</v>
      </c>
      <c r="B15" s="183" t="s">
        <v>218</v>
      </c>
      <c r="C15" s="184">
        <v>56938</v>
      </c>
      <c r="D15" s="184">
        <v>12</v>
      </c>
      <c r="E15" s="184">
        <v>140</v>
      </c>
      <c r="F15" s="184">
        <v>2</v>
      </c>
      <c r="G15" s="184">
        <v>56229</v>
      </c>
      <c r="H15" s="184">
        <v>28</v>
      </c>
      <c r="I15" s="184">
        <v>527</v>
      </c>
      <c r="J15" s="184">
        <v>55123</v>
      </c>
      <c r="K15" s="185">
        <v>48095.83</v>
      </c>
      <c r="L15" s="185">
        <v>5337.14</v>
      </c>
      <c r="M15" s="185">
        <v>6.5</v>
      </c>
      <c r="N15" s="185">
        <v>1683.53</v>
      </c>
      <c r="O15" s="187"/>
      <c r="P15" s="188"/>
    </row>
    <row r="16" spans="1:16" ht="15" customHeight="1">
      <c r="A16" s="999"/>
      <c r="B16" s="186" t="s">
        <v>126</v>
      </c>
      <c r="C16" s="185">
        <v>100.00000000000001</v>
      </c>
      <c r="D16" s="185">
        <v>2.1075555867786012E-2</v>
      </c>
      <c r="E16" s="185">
        <v>0.24588148512417013</v>
      </c>
      <c r="F16" s="185">
        <v>3.5125926446310024E-3</v>
      </c>
      <c r="G16" s="185">
        <v>98.754785907478322</v>
      </c>
      <c r="H16" s="185">
        <v>4.9176297024834031E-2</v>
      </c>
      <c r="I16" s="185">
        <v>0.92556816186026902</v>
      </c>
      <c r="J16" s="185">
        <v>100</v>
      </c>
      <c r="K16" s="185">
        <v>87.251836801335202</v>
      </c>
      <c r="L16" s="185">
        <v>9.6822379043230598</v>
      </c>
      <c r="M16" s="185">
        <v>1.1791811040763383E-2</v>
      </c>
      <c r="N16" s="185">
        <v>3.0541334833009812</v>
      </c>
      <c r="O16" s="187"/>
      <c r="P16" s="189"/>
    </row>
    <row r="17" spans="1:16" ht="15" customHeight="1">
      <c r="A17" s="999" t="s">
        <v>19</v>
      </c>
      <c r="B17" s="183" t="s">
        <v>166</v>
      </c>
      <c r="C17" s="184">
        <v>60917</v>
      </c>
      <c r="D17" s="184">
        <v>9</v>
      </c>
      <c r="E17" s="184">
        <v>122</v>
      </c>
      <c r="F17" s="184">
        <v>2</v>
      </c>
      <c r="G17" s="184">
        <v>60169</v>
      </c>
      <c r="H17" s="184">
        <v>25</v>
      </c>
      <c r="I17" s="184">
        <v>590</v>
      </c>
      <c r="J17" s="184">
        <v>59778</v>
      </c>
      <c r="K17" s="185">
        <v>52858.42</v>
      </c>
      <c r="L17" s="185">
        <v>5165.29</v>
      </c>
      <c r="M17" s="185">
        <v>14.2</v>
      </c>
      <c r="N17" s="185">
        <v>1740.09</v>
      </c>
      <c r="O17" s="187"/>
      <c r="P17" s="188"/>
    </row>
    <row r="18" spans="1:16" ht="15" customHeight="1">
      <c r="A18" s="999"/>
      <c r="B18" s="186" t="s">
        <v>153</v>
      </c>
      <c r="C18" s="185">
        <v>100</v>
      </c>
      <c r="D18" s="185">
        <v>1.4774200961964641E-2</v>
      </c>
      <c r="E18" s="185">
        <v>0.20027250192885404</v>
      </c>
      <c r="F18" s="185">
        <v>3.2831557693254756E-3</v>
      </c>
      <c r="G18" s="185">
        <v>98.772099742272275</v>
      </c>
      <c r="H18" s="185">
        <v>4.1039447116568442E-2</v>
      </c>
      <c r="I18" s="185">
        <v>0.96853095195101535</v>
      </c>
      <c r="J18" s="185">
        <v>100</v>
      </c>
      <c r="K18" s="185">
        <v>88.424537455251098</v>
      </c>
      <c r="L18" s="185">
        <v>8.6407875807153136</v>
      </c>
      <c r="M18" s="185">
        <v>2.3754558533239652E-2</v>
      </c>
      <c r="N18" s="185">
        <v>2.910920405500351</v>
      </c>
      <c r="O18" s="187"/>
      <c r="P18" s="189"/>
    </row>
    <row r="19" spans="1:16" ht="15" customHeight="1">
      <c r="A19" s="999" t="s">
        <v>20</v>
      </c>
      <c r="B19" s="183" t="s">
        <v>219</v>
      </c>
      <c r="C19" s="184">
        <v>58054</v>
      </c>
      <c r="D19" s="184">
        <v>8</v>
      </c>
      <c r="E19" s="184">
        <v>103</v>
      </c>
      <c r="F19" s="184">
        <v>3</v>
      </c>
      <c r="G19" s="184">
        <v>57184</v>
      </c>
      <c r="H19" s="184">
        <v>26</v>
      </c>
      <c r="I19" s="184">
        <v>730</v>
      </c>
      <c r="J19" s="184">
        <v>54212</v>
      </c>
      <c r="K19" s="185">
        <v>48158.36</v>
      </c>
      <c r="L19" s="185">
        <v>4427.37</v>
      </c>
      <c r="M19" s="185">
        <v>20.59</v>
      </c>
      <c r="N19" s="185">
        <v>1605.68</v>
      </c>
      <c r="O19" s="187"/>
      <c r="P19" s="188"/>
    </row>
    <row r="20" spans="1:16" ht="15" customHeight="1">
      <c r="A20" s="999"/>
      <c r="B20" s="186" t="s">
        <v>220</v>
      </c>
      <c r="C20" s="185">
        <v>100.00000000000001</v>
      </c>
      <c r="D20" s="185">
        <v>1.3780273538429737E-2</v>
      </c>
      <c r="E20" s="185">
        <v>0.17742102180728286</v>
      </c>
      <c r="F20" s="185">
        <v>5.167602576911152E-3</v>
      </c>
      <c r="G20" s="185">
        <v>98.501395252695772</v>
      </c>
      <c r="H20" s="185">
        <v>4.4785888999896648E-2</v>
      </c>
      <c r="I20" s="185">
        <v>1.2574499603817135</v>
      </c>
      <c r="J20" s="185">
        <v>100</v>
      </c>
      <c r="K20" s="185">
        <v>88.833394820334988</v>
      </c>
      <c r="L20" s="185">
        <v>8.1667711945694688</v>
      </c>
      <c r="M20" s="185">
        <v>3.7980520917877958E-2</v>
      </c>
      <c r="N20" s="185">
        <v>2.9618534641776733</v>
      </c>
      <c r="O20" s="187"/>
      <c r="P20" s="189"/>
    </row>
    <row r="21" spans="1:16" ht="15" customHeight="1">
      <c r="A21" s="999" t="s">
        <v>21</v>
      </c>
      <c r="B21" s="183" t="s">
        <v>221</v>
      </c>
      <c r="C21" s="184">
        <v>54825</v>
      </c>
      <c r="D21" s="184">
        <v>5</v>
      </c>
      <c r="E21" s="184">
        <v>132</v>
      </c>
      <c r="F21" s="6" t="s">
        <v>199</v>
      </c>
      <c r="G21" s="184">
        <v>53731</v>
      </c>
      <c r="H21" s="184">
        <v>26</v>
      </c>
      <c r="I21" s="184">
        <v>931</v>
      </c>
      <c r="J21" s="184">
        <v>53662</v>
      </c>
      <c r="K21" s="185">
        <v>46939.77</v>
      </c>
      <c r="L21" s="185">
        <v>4823.08</v>
      </c>
      <c r="M21" s="185">
        <v>28.51</v>
      </c>
      <c r="N21" s="185">
        <v>1870.64</v>
      </c>
      <c r="O21" s="187"/>
      <c r="P21" s="188"/>
    </row>
    <row r="22" spans="1:16" ht="15" customHeight="1">
      <c r="A22" s="999"/>
      <c r="B22" s="186" t="s">
        <v>153</v>
      </c>
      <c r="C22" s="185">
        <v>100.00000000000001</v>
      </c>
      <c r="D22" s="185">
        <v>9.1199270405836752E-3</v>
      </c>
      <c r="E22" s="185">
        <v>0.24076607387140903</v>
      </c>
      <c r="F22" s="6" t="s">
        <v>199</v>
      </c>
      <c r="G22" s="185">
        <v>98.004559963520293</v>
      </c>
      <c r="H22" s="185">
        <v>4.7423620611035111E-2</v>
      </c>
      <c r="I22" s="185">
        <v>1.6981304149566803</v>
      </c>
      <c r="J22" s="185">
        <v>100</v>
      </c>
      <c r="K22" s="185">
        <v>87.473016287130562</v>
      </c>
      <c r="L22" s="185">
        <v>8.9878871454660647</v>
      </c>
      <c r="M22" s="185">
        <v>5.3128843501919425E-2</v>
      </c>
      <c r="N22" s="185">
        <v>3.4859677239014579</v>
      </c>
      <c r="O22" s="187"/>
      <c r="P22" s="189"/>
    </row>
    <row r="23" spans="1:16" ht="15" customHeight="1">
      <c r="A23" s="999" t="s">
        <v>1</v>
      </c>
      <c r="B23" s="183" t="s">
        <v>166</v>
      </c>
      <c r="C23" s="184">
        <v>58762</v>
      </c>
      <c r="D23" s="184">
        <v>9</v>
      </c>
      <c r="E23" s="184">
        <v>122</v>
      </c>
      <c r="F23" s="184">
        <v>1</v>
      </c>
      <c r="G23" s="184">
        <v>57767</v>
      </c>
      <c r="H23" s="184">
        <v>28</v>
      </c>
      <c r="I23" s="184">
        <v>835</v>
      </c>
      <c r="J23" s="184">
        <v>57301</v>
      </c>
      <c r="K23" s="185">
        <v>51489.54</v>
      </c>
      <c r="L23" s="185">
        <v>3907.79</v>
      </c>
      <c r="M23" s="185">
        <v>30.82</v>
      </c>
      <c r="N23" s="185">
        <v>1872.85</v>
      </c>
      <c r="O23" s="187"/>
      <c r="P23" s="188"/>
    </row>
    <row r="24" spans="1:16" ht="15" customHeight="1">
      <c r="A24" s="999"/>
      <c r="B24" s="186" t="s">
        <v>222</v>
      </c>
      <c r="C24" s="185">
        <v>100</v>
      </c>
      <c r="D24" s="185">
        <v>1.5316020557503147E-2</v>
      </c>
      <c r="E24" s="185">
        <v>0.20761716755726489</v>
      </c>
      <c r="F24" s="185">
        <v>1.7017800619447943E-3</v>
      </c>
      <c r="G24" s="185">
        <v>98.306728838364933</v>
      </c>
      <c r="H24" s="185">
        <v>4.7649841734454239E-2</v>
      </c>
      <c r="I24" s="185">
        <v>1.4209863517239032</v>
      </c>
      <c r="J24" s="185">
        <v>100</v>
      </c>
      <c r="K24" s="185">
        <v>89.858012949163196</v>
      </c>
      <c r="L24" s="185">
        <v>6.8197588174726445</v>
      </c>
      <c r="M24" s="185">
        <v>5.3786146838624108E-2</v>
      </c>
      <c r="N24" s="185">
        <v>3.2684420865255399</v>
      </c>
      <c r="O24" s="187"/>
      <c r="P24" s="189"/>
    </row>
    <row r="25" spans="1:16" ht="15" customHeight="1">
      <c r="A25" s="999" t="s">
        <v>2</v>
      </c>
      <c r="B25" s="183" t="s">
        <v>49</v>
      </c>
      <c r="C25" s="184">
        <v>58470</v>
      </c>
      <c r="D25" s="184">
        <v>9</v>
      </c>
      <c r="E25" s="184">
        <v>145</v>
      </c>
      <c r="F25" s="184">
        <v>2</v>
      </c>
      <c r="G25" s="184">
        <v>57334</v>
      </c>
      <c r="H25" s="184">
        <v>32</v>
      </c>
      <c r="I25" s="184">
        <v>948</v>
      </c>
      <c r="J25" s="184">
        <v>57197</v>
      </c>
      <c r="K25" s="185">
        <v>52297.25</v>
      </c>
      <c r="L25" s="185">
        <v>3115.26</v>
      </c>
      <c r="M25" s="185">
        <v>40.64</v>
      </c>
      <c r="N25" s="185">
        <v>1743.85</v>
      </c>
      <c r="O25" s="187"/>
      <c r="P25" s="188"/>
    </row>
    <row r="26" spans="1:16" ht="15" customHeight="1">
      <c r="A26" s="999"/>
      <c r="B26" s="186" t="s">
        <v>126</v>
      </c>
      <c r="C26" s="185">
        <v>100.00000000000001</v>
      </c>
      <c r="D26" s="185">
        <v>1.5392508978963571E-2</v>
      </c>
      <c r="E26" s="185">
        <v>0.24799042243885752</v>
      </c>
      <c r="F26" s="185">
        <v>3.4205575508807935E-3</v>
      </c>
      <c r="G26" s="185">
        <v>98.057123311099716</v>
      </c>
      <c r="H26" s="185">
        <v>5.4728920814092696E-2</v>
      </c>
      <c r="I26" s="185">
        <v>1.6213442791174961</v>
      </c>
      <c r="J26" s="185">
        <v>100</v>
      </c>
      <c r="K26" s="185">
        <v>91.433554207388497</v>
      </c>
      <c r="L26" s="185">
        <v>5.4465443991817759</v>
      </c>
      <c r="M26" s="185">
        <v>7.1052677587985377E-2</v>
      </c>
      <c r="N26" s="185">
        <v>3.0488487158417401</v>
      </c>
      <c r="O26" s="187"/>
      <c r="P26" s="189"/>
    </row>
    <row r="27" spans="1:16" ht="15" customHeight="1">
      <c r="A27" s="999" t="s">
        <v>3</v>
      </c>
      <c r="B27" s="183" t="s">
        <v>223</v>
      </c>
      <c r="C27" s="184">
        <v>57458</v>
      </c>
      <c r="D27" s="184">
        <v>7</v>
      </c>
      <c r="E27" s="184">
        <v>153</v>
      </c>
      <c r="F27" s="184">
        <v>1</v>
      </c>
      <c r="G27" s="184">
        <v>56442</v>
      </c>
      <c r="H27" s="184">
        <v>22</v>
      </c>
      <c r="I27" s="184">
        <v>833</v>
      </c>
      <c r="J27" s="184">
        <v>55505</v>
      </c>
      <c r="K27" s="185">
        <v>50151.7</v>
      </c>
      <c r="L27" s="185">
        <v>3533.07</v>
      </c>
      <c r="M27" s="185">
        <v>32.380000000000003</v>
      </c>
      <c r="N27" s="185">
        <v>1787.85</v>
      </c>
      <c r="O27" s="187"/>
      <c r="P27" s="188"/>
    </row>
    <row r="28" spans="1:16" ht="15" customHeight="1">
      <c r="A28" s="999"/>
      <c r="B28" s="186" t="s">
        <v>222</v>
      </c>
      <c r="C28" s="185">
        <v>99.999999999999986</v>
      </c>
      <c r="D28" s="185">
        <v>1.2182811792961816E-2</v>
      </c>
      <c r="E28" s="185">
        <v>0.26628145776045109</v>
      </c>
      <c r="F28" s="185">
        <v>1.7404016847088308E-3</v>
      </c>
      <c r="G28" s="185">
        <v>98.231751888335822</v>
      </c>
      <c r="H28" s="185">
        <v>3.8288837063594282E-2</v>
      </c>
      <c r="I28" s="185">
        <v>1.449754603362456</v>
      </c>
      <c r="J28" s="185">
        <v>100</v>
      </c>
      <c r="K28" s="185">
        <v>90.355283307810097</v>
      </c>
      <c r="L28" s="185">
        <v>6.3653184397802001</v>
      </c>
      <c r="M28" s="185">
        <v>5.8337086748941544E-2</v>
      </c>
      <c r="N28" s="185">
        <v>3.2210611656607511</v>
      </c>
      <c r="O28" s="187"/>
      <c r="P28" s="189"/>
    </row>
    <row r="29" spans="1:16" ht="15" customHeight="1">
      <c r="A29" s="999" t="s">
        <v>4</v>
      </c>
      <c r="B29" s="183" t="s">
        <v>5</v>
      </c>
      <c r="C29" s="184">
        <v>54516</v>
      </c>
      <c r="D29" s="6">
        <v>3</v>
      </c>
      <c r="E29" s="6">
        <v>146</v>
      </c>
      <c r="F29" s="6" t="s">
        <v>224</v>
      </c>
      <c r="G29" s="6">
        <v>53332</v>
      </c>
      <c r="H29" s="6">
        <v>22</v>
      </c>
      <c r="I29" s="6">
        <v>1013</v>
      </c>
      <c r="J29" s="6">
        <f>SUM(K29:N29)</f>
        <v>52913.999999999993</v>
      </c>
      <c r="K29" s="190">
        <v>47505.94</v>
      </c>
      <c r="L29" s="190">
        <v>3653.34</v>
      </c>
      <c r="M29" s="190">
        <v>35.090000000000003</v>
      </c>
      <c r="N29" s="190">
        <v>1719.63</v>
      </c>
      <c r="O29" s="187"/>
      <c r="P29" s="188"/>
    </row>
    <row r="30" spans="1:16" ht="15" customHeight="1">
      <c r="A30" s="999"/>
      <c r="B30" s="186" t="s">
        <v>225</v>
      </c>
      <c r="C30" s="185">
        <v>99.999999999999986</v>
      </c>
      <c r="D30" s="14">
        <f t="shared" ref="D30:I30" si="0">D29/$C29*100</f>
        <v>5.5029716046665197E-3</v>
      </c>
      <c r="E30" s="14">
        <f t="shared" si="0"/>
        <v>0.26781128476043731</v>
      </c>
      <c r="F30" s="14" t="s">
        <v>226</v>
      </c>
      <c r="G30" s="14">
        <f t="shared" si="0"/>
        <v>97.828160540024939</v>
      </c>
      <c r="H30" s="14">
        <f t="shared" si="0"/>
        <v>4.0355125100887811E-2</v>
      </c>
      <c r="I30" s="14">
        <f t="shared" si="0"/>
        <v>1.8581700785090618</v>
      </c>
      <c r="J30" s="14">
        <f>J29/$J29*100</f>
        <v>100</v>
      </c>
      <c r="K30" s="14">
        <f>K29/$J29*100</f>
        <v>89.779529047133096</v>
      </c>
      <c r="L30" s="14">
        <f>L29/$J29*100</f>
        <v>6.9042975394035615</v>
      </c>
      <c r="M30" s="14">
        <f>M29/$J29*100</f>
        <v>6.6315152889594456E-2</v>
      </c>
      <c r="N30" s="14">
        <f>N29/$J29*100</f>
        <v>3.2498582605737618</v>
      </c>
      <c r="O30" s="187"/>
      <c r="P30" s="189"/>
    </row>
    <row r="31" spans="1:16" s="38" customFormat="1" ht="14.25">
      <c r="A31" s="1005" t="s">
        <v>751</v>
      </c>
      <c r="B31" s="1006"/>
      <c r="C31" s="1006"/>
      <c r="D31" s="1006"/>
      <c r="E31" s="1006"/>
      <c r="F31" s="1006"/>
      <c r="G31" s="1006"/>
      <c r="H31" s="1006"/>
      <c r="I31" s="1006"/>
      <c r="J31" s="1006"/>
      <c r="K31" s="1006"/>
      <c r="L31" s="1006"/>
      <c r="M31" s="1006"/>
      <c r="N31" s="1006"/>
    </row>
    <row r="32" spans="1:16" s="38" customFormat="1" ht="27.75" customHeight="1">
      <c r="A32" s="1007" t="s">
        <v>227</v>
      </c>
      <c r="B32" s="1008"/>
      <c r="C32" s="1008"/>
      <c r="D32" s="1008"/>
      <c r="E32" s="1008"/>
      <c r="F32" s="1008"/>
      <c r="G32" s="1008"/>
      <c r="H32" s="1008"/>
      <c r="I32" s="1008"/>
      <c r="J32" s="1008"/>
      <c r="K32" s="1008"/>
      <c r="L32" s="1008"/>
      <c r="M32" s="1008"/>
      <c r="N32" s="1008"/>
    </row>
    <row r="33" spans="1:14">
      <c r="A33" s="1003"/>
      <c r="B33" s="1003"/>
      <c r="C33" s="1003"/>
      <c r="D33" s="1003"/>
      <c r="E33" s="1003"/>
      <c r="F33" s="1003"/>
      <c r="G33" s="1003"/>
      <c r="H33" s="1003"/>
      <c r="I33" s="1003"/>
      <c r="J33" s="1003"/>
      <c r="K33" s="1003"/>
      <c r="L33" s="1003"/>
      <c r="M33" s="1003"/>
      <c r="N33" s="1003"/>
    </row>
    <row r="34" spans="1:14">
      <c r="A34" s="1004" t="s">
        <v>228</v>
      </c>
      <c r="B34" s="1004"/>
      <c r="C34" s="1004"/>
      <c r="D34" s="1004"/>
      <c r="E34" s="1004"/>
      <c r="F34" s="1004"/>
      <c r="G34" s="1004"/>
      <c r="H34" s="1004"/>
      <c r="I34" s="1004"/>
      <c r="J34" s="1004"/>
      <c r="K34" s="1004"/>
      <c r="L34" s="1004"/>
      <c r="M34" s="1004"/>
      <c r="N34" s="1004"/>
    </row>
  </sheetData>
  <mergeCells count="32">
    <mergeCell ref="A1:N1"/>
    <mergeCell ref="L2:N2"/>
    <mergeCell ref="A3:B10"/>
    <mergeCell ref="C3:I3"/>
    <mergeCell ref="J3:N3"/>
    <mergeCell ref="C4:C10"/>
    <mergeCell ref="D4:H4"/>
    <mergeCell ref="I4:I10"/>
    <mergeCell ref="J4:J10"/>
    <mergeCell ref="A21:A22"/>
    <mergeCell ref="K4:K10"/>
    <mergeCell ref="L4:L10"/>
    <mergeCell ref="M4:M10"/>
    <mergeCell ref="N4:N10"/>
    <mergeCell ref="D5:D10"/>
    <mergeCell ref="E5:E10"/>
    <mergeCell ref="F5:F10"/>
    <mergeCell ref="G5:G10"/>
    <mergeCell ref="H5:H10"/>
    <mergeCell ref="A11:A12"/>
    <mergeCell ref="A13:A14"/>
    <mergeCell ref="A15:A16"/>
    <mergeCell ref="A17:A18"/>
    <mergeCell ref="A19:A20"/>
    <mergeCell ref="A33:N33"/>
    <mergeCell ref="A34:N34"/>
    <mergeCell ref="A23:A24"/>
    <mergeCell ref="A25:A26"/>
    <mergeCell ref="A27:A28"/>
    <mergeCell ref="A29:A30"/>
    <mergeCell ref="A31:N31"/>
    <mergeCell ref="A32:N32"/>
  </mergeCells>
  <phoneticPr fontId="7" type="noConversion"/>
  <printOptions horizontalCentered="1" verticalCentered="1"/>
  <pageMargins left="0.39370078740157483" right="0.39370078740157483" top="0.74803149606299213" bottom="0.74803149606299213" header="0.31496062992125984" footer="0.31496062992125984"/>
  <pageSetup paperSize="11" scale="6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5"/>
  <sheetViews>
    <sheetView showGridLines="0" zoomScale="85" zoomScaleNormal="85" workbookViewId="0">
      <selection sqref="A1:K1"/>
    </sheetView>
  </sheetViews>
  <sheetFormatPr defaultColWidth="9" defaultRowHeight="15.75"/>
  <cols>
    <col min="1" max="1" width="10.625" style="31" customWidth="1"/>
    <col min="2" max="2" width="3.125" style="31" customWidth="1"/>
    <col min="3" max="3" width="10.625" style="31" customWidth="1"/>
    <col min="4" max="4" width="14.5" style="31" bestFit="1" customWidth="1"/>
    <col min="5" max="6" width="10.625" style="31" customWidth="1"/>
    <col min="7" max="7" width="14.5" style="31" bestFit="1" customWidth="1"/>
    <col min="8" max="9" width="10.625" style="31" customWidth="1"/>
    <col min="10" max="10" width="14.5" style="31" bestFit="1" customWidth="1"/>
    <col min="11" max="11" width="10.625" style="31" customWidth="1"/>
    <col min="12" max="16384" width="9" style="31"/>
  </cols>
  <sheetData>
    <row r="1" spans="1:15" s="21" customFormat="1" ht="30.6" customHeight="1">
      <c r="A1" s="930" t="s">
        <v>1352</v>
      </c>
      <c r="B1" s="930"/>
      <c r="C1" s="930"/>
      <c r="D1" s="930"/>
      <c r="E1" s="930"/>
      <c r="F1" s="930"/>
      <c r="G1" s="930"/>
      <c r="H1" s="930"/>
      <c r="I1" s="930"/>
      <c r="J1" s="930"/>
      <c r="K1" s="930"/>
      <c r="L1" s="20"/>
      <c r="M1" s="20"/>
      <c r="N1" s="20"/>
      <c r="O1" s="20"/>
    </row>
    <row r="2" spans="1:15" s="23" customFormat="1" ht="41.45" customHeight="1">
      <c r="A2" s="931"/>
      <c r="B2" s="931"/>
      <c r="C2" s="933" t="s">
        <v>696</v>
      </c>
      <c r="D2" s="934"/>
      <c r="E2" s="934"/>
      <c r="F2" s="933" t="s">
        <v>697</v>
      </c>
      <c r="G2" s="934"/>
      <c r="H2" s="934"/>
      <c r="I2" s="933" t="s">
        <v>698</v>
      </c>
      <c r="J2" s="934"/>
      <c r="K2" s="934"/>
    </row>
    <row r="3" spans="1:15" s="23" customFormat="1" ht="16.5">
      <c r="A3" s="932"/>
      <c r="B3" s="932"/>
      <c r="C3" s="594" t="s">
        <v>706</v>
      </c>
      <c r="D3" s="595" t="s">
        <v>700</v>
      </c>
      <c r="E3" s="24" t="s">
        <v>14</v>
      </c>
      <c r="F3" s="594" t="s">
        <v>707</v>
      </c>
      <c r="G3" s="595" t="s">
        <v>700</v>
      </c>
      <c r="H3" s="24" t="s">
        <v>15</v>
      </c>
      <c r="I3" s="594" t="s">
        <v>707</v>
      </c>
      <c r="J3" s="595" t="s">
        <v>700</v>
      </c>
      <c r="K3" s="24" t="s">
        <v>15</v>
      </c>
    </row>
    <row r="4" spans="1:15" s="23" customFormat="1" ht="27.75" customHeight="1">
      <c r="A4" s="928" t="s">
        <v>16</v>
      </c>
      <c r="B4" s="928"/>
      <c r="C4" s="25">
        <v>400884</v>
      </c>
      <c r="D4" s="25">
        <v>3199</v>
      </c>
      <c r="E4" s="26">
        <f>D4/C4*100</f>
        <v>0.79798644994562018</v>
      </c>
      <c r="F4" s="25">
        <v>297870</v>
      </c>
      <c r="G4" s="25">
        <v>2232</v>
      </c>
      <c r="H4" s="26">
        <f>G4/F4*100</f>
        <v>0.7493201732299325</v>
      </c>
      <c r="I4" s="25">
        <v>103014</v>
      </c>
      <c r="J4" s="25">
        <v>967</v>
      </c>
      <c r="K4" s="26">
        <f>J4/I4*100</f>
        <v>0.93870736016463774</v>
      </c>
    </row>
    <row r="5" spans="1:15" s="23" customFormat="1" ht="27.75" customHeight="1">
      <c r="A5" s="928" t="s">
        <v>17</v>
      </c>
      <c r="B5" s="928"/>
      <c r="C5" s="25">
        <v>392964</v>
      </c>
      <c r="D5" s="25">
        <v>3526</v>
      </c>
      <c r="E5" s="26">
        <f t="shared" ref="E5:E13" si="0">D5/C5*100</f>
        <v>0.89728321169369207</v>
      </c>
      <c r="F5" s="25">
        <v>294581</v>
      </c>
      <c r="G5" s="25">
        <v>2557</v>
      </c>
      <c r="H5" s="26">
        <f t="shared" ref="H5:H13" si="1">G5/F5*100</f>
        <v>0.86801253305542436</v>
      </c>
      <c r="I5" s="25">
        <v>98383</v>
      </c>
      <c r="J5" s="25">
        <v>969</v>
      </c>
      <c r="K5" s="26">
        <f t="shared" ref="K5:K13" si="2">J5/I5*100</f>
        <v>0.98492625758515184</v>
      </c>
    </row>
    <row r="6" spans="1:15" s="23" customFormat="1" ht="27.75" customHeight="1">
      <c r="A6" s="928" t="s">
        <v>18</v>
      </c>
      <c r="B6" s="928"/>
      <c r="C6" s="25">
        <v>394348</v>
      </c>
      <c r="D6" s="25">
        <v>4177</v>
      </c>
      <c r="E6" s="26">
        <f t="shared" si="0"/>
        <v>1.059216732429225</v>
      </c>
      <c r="F6" s="25">
        <v>299641</v>
      </c>
      <c r="G6" s="25">
        <v>2625</v>
      </c>
      <c r="H6" s="26">
        <f t="shared" si="1"/>
        <v>0.87604833784428704</v>
      </c>
      <c r="I6" s="25">
        <v>94707</v>
      </c>
      <c r="J6" s="25">
        <v>1552</v>
      </c>
      <c r="K6" s="26">
        <f t="shared" si="2"/>
        <v>1.6387384248260424</v>
      </c>
    </row>
    <row r="7" spans="1:15" s="23" customFormat="1" ht="27.75" customHeight="1">
      <c r="A7" s="928" t="s">
        <v>19</v>
      </c>
      <c r="B7" s="928"/>
      <c r="C7" s="25">
        <v>413975</v>
      </c>
      <c r="D7" s="25">
        <v>3143</v>
      </c>
      <c r="E7" s="26">
        <f t="shared" si="0"/>
        <v>0.75922459085693583</v>
      </c>
      <c r="F7" s="25">
        <v>322588</v>
      </c>
      <c r="G7" s="25">
        <v>1931</v>
      </c>
      <c r="H7" s="26">
        <f t="shared" si="1"/>
        <v>0.59859635200317429</v>
      </c>
      <c r="I7" s="25">
        <v>91387</v>
      </c>
      <c r="J7" s="25">
        <v>1212</v>
      </c>
      <c r="K7" s="26">
        <f t="shared" si="2"/>
        <v>1.3262280193025267</v>
      </c>
    </row>
    <row r="8" spans="1:15" s="23" customFormat="1" ht="27.75" customHeight="1">
      <c r="A8" s="928" t="s">
        <v>20</v>
      </c>
      <c r="B8" s="928"/>
      <c r="C8" s="25">
        <v>432161</v>
      </c>
      <c r="D8" s="25">
        <v>1115</v>
      </c>
      <c r="E8" s="26">
        <f t="shared" si="0"/>
        <v>0.25800569695090486</v>
      </c>
      <c r="F8" s="25">
        <v>326468</v>
      </c>
      <c r="G8" s="25">
        <v>691</v>
      </c>
      <c r="H8" s="26">
        <f t="shared" si="1"/>
        <v>0.21165933567761619</v>
      </c>
      <c r="I8" s="25">
        <v>105693</v>
      </c>
      <c r="J8" s="25">
        <v>424</v>
      </c>
      <c r="K8" s="26">
        <f t="shared" si="2"/>
        <v>0.40116185556280926</v>
      </c>
    </row>
    <row r="9" spans="1:15" s="23" customFormat="1" ht="27.75" customHeight="1">
      <c r="A9" s="928" t="s">
        <v>21</v>
      </c>
      <c r="B9" s="928"/>
      <c r="C9" s="25">
        <v>459220</v>
      </c>
      <c r="D9" s="25">
        <v>1093</v>
      </c>
      <c r="E9" s="26">
        <f t="shared" si="0"/>
        <v>0.23801228169504812</v>
      </c>
      <c r="F9" s="25">
        <v>338538</v>
      </c>
      <c r="G9" s="25">
        <v>719</v>
      </c>
      <c r="H9" s="26">
        <f t="shared" si="1"/>
        <v>0.21238383874188421</v>
      </c>
      <c r="I9" s="25">
        <v>120682</v>
      </c>
      <c r="J9" s="25">
        <v>374</v>
      </c>
      <c r="K9" s="26">
        <f t="shared" si="2"/>
        <v>0.30990537114068378</v>
      </c>
    </row>
    <row r="10" spans="1:15" s="23" customFormat="1" ht="27.75" customHeight="1">
      <c r="A10" s="928" t="s">
        <v>1</v>
      </c>
      <c r="B10" s="928"/>
      <c r="C10" s="25">
        <v>482428</v>
      </c>
      <c r="D10" s="25">
        <v>1097</v>
      </c>
      <c r="E10" s="26">
        <f t="shared" si="0"/>
        <v>0.22739144494100674</v>
      </c>
      <c r="F10" s="25">
        <v>354192</v>
      </c>
      <c r="G10" s="25">
        <v>756</v>
      </c>
      <c r="H10" s="26">
        <f t="shared" si="1"/>
        <v>0.21344355603740345</v>
      </c>
      <c r="I10" s="25">
        <v>128236</v>
      </c>
      <c r="J10" s="25">
        <v>341</v>
      </c>
      <c r="K10" s="26">
        <f t="shared" si="2"/>
        <v>0.26591596743504164</v>
      </c>
    </row>
    <row r="11" spans="1:15" s="23" customFormat="1" ht="27.75" customHeight="1">
      <c r="A11" s="928" t="s">
        <v>2</v>
      </c>
      <c r="B11" s="928"/>
      <c r="C11" s="25">
        <v>486772</v>
      </c>
      <c r="D11" s="25">
        <v>639</v>
      </c>
      <c r="E11" s="26">
        <f t="shared" si="0"/>
        <v>0.13127295735991387</v>
      </c>
      <c r="F11" s="25">
        <v>361100</v>
      </c>
      <c r="G11" s="25">
        <v>464</v>
      </c>
      <c r="H11" s="26">
        <f t="shared" si="1"/>
        <v>0.1284962614234284</v>
      </c>
      <c r="I11" s="25">
        <v>125672</v>
      </c>
      <c r="J11" s="25">
        <v>175</v>
      </c>
      <c r="K11" s="26">
        <f t="shared" si="2"/>
        <v>0.13925138455662359</v>
      </c>
    </row>
    <row r="12" spans="1:15" s="23" customFormat="1" ht="27.75" customHeight="1">
      <c r="A12" s="928" t="s">
        <v>3</v>
      </c>
      <c r="B12" s="928"/>
      <c r="C12" s="25">
        <v>470896</v>
      </c>
      <c r="D12" s="25">
        <v>738</v>
      </c>
      <c r="E12" s="26">
        <f t="shared" si="0"/>
        <v>0.15672250348272229</v>
      </c>
      <c r="F12" s="25">
        <v>361436</v>
      </c>
      <c r="G12" s="25">
        <v>515</v>
      </c>
      <c r="H12" s="26">
        <f t="shared" si="1"/>
        <v>0.14248718998660898</v>
      </c>
      <c r="I12" s="25">
        <v>109460</v>
      </c>
      <c r="J12" s="25">
        <v>223</v>
      </c>
      <c r="K12" s="26">
        <f t="shared" si="2"/>
        <v>0.20372738900054813</v>
      </c>
    </row>
    <row r="13" spans="1:15" s="23" customFormat="1" ht="27.75" customHeight="1">
      <c r="A13" s="929" t="s">
        <v>4</v>
      </c>
      <c r="B13" s="929"/>
      <c r="C13" s="27">
        <v>499607</v>
      </c>
      <c r="D13" s="27">
        <v>593</v>
      </c>
      <c r="E13" s="28">
        <f t="shared" si="0"/>
        <v>0.11869329292824159</v>
      </c>
      <c r="F13" s="27">
        <v>386129</v>
      </c>
      <c r="G13" s="27">
        <v>415</v>
      </c>
      <c r="H13" s="28">
        <f t="shared" si="1"/>
        <v>0.10747703487694527</v>
      </c>
      <c r="I13" s="27">
        <v>113478</v>
      </c>
      <c r="J13" s="27">
        <v>178</v>
      </c>
      <c r="K13" s="28">
        <f t="shared" si="2"/>
        <v>0.15685859814237119</v>
      </c>
    </row>
    <row r="14" spans="1:15" s="29" customFormat="1" ht="15" customHeight="1">
      <c r="A14" s="596" t="s">
        <v>691</v>
      </c>
    </row>
    <row r="15" spans="1:15">
      <c r="C15" s="30"/>
      <c r="D15" s="30"/>
    </row>
  </sheetData>
  <mergeCells count="15">
    <mergeCell ref="A1:K1"/>
    <mergeCell ref="A2:B3"/>
    <mergeCell ref="C2:E2"/>
    <mergeCell ref="F2:H2"/>
    <mergeCell ref="I2:K2"/>
    <mergeCell ref="A10:B10"/>
    <mergeCell ref="A11:B11"/>
    <mergeCell ref="A12:B12"/>
    <mergeCell ref="A13:B13"/>
    <mergeCell ref="A4:B4"/>
    <mergeCell ref="A5:B5"/>
    <mergeCell ref="A6:B6"/>
    <mergeCell ref="A7:B7"/>
    <mergeCell ref="A8:B8"/>
    <mergeCell ref="A9:B9"/>
  </mergeCells>
  <phoneticPr fontId="6" type="noConversion"/>
  <printOptions horizontalCentered="1" verticalCentered="1"/>
  <pageMargins left="0.39370078740157483" right="0.39370078740157483" top="0.74803149606299213" bottom="0.74803149606299213" header="0.31496062992125984" footer="0.31496062992125984"/>
  <pageSetup paperSize="11" scale="69"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T19"/>
  <sheetViews>
    <sheetView showGridLines="0" workbookViewId="0">
      <selection activeCell="E22" sqref="E22"/>
    </sheetView>
  </sheetViews>
  <sheetFormatPr defaultColWidth="13" defaultRowHeight="15.75"/>
  <cols>
    <col min="1" max="1" width="7.5" style="10" customWidth="1"/>
    <col min="2" max="2" width="3.125" style="10" customWidth="1"/>
    <col min="3" max="3" width="10.375" style="10" customWidth="1"/>
    <col min="4" max="4" width="10" style="10" customWidth="1"/>
    <col min="5" max="6" width="9.375" style="10" customWidth="1"/>
    <col min="7" max="7" width="10.375" style="10" customWidth="1"/>
    <col min="8" max="8" width="10.125" style="10" customWidth="1"/>
    <col min="9" max="11" width="9.625" style="10" customWidth="1"/>
    <col min="12" max="12" width="11.5" style="10" customWidth="1"/>
    <col min="13" max="13" width="9.875" style="10" customWidth="1"/>
    <col min="14" max="176" width="13" style="10" customWidth="1"/>
    <col min="177" max="16384" width="13" style="10"/>
  </cols>
  <sheetData>
    <row r="1" spans="1:176" s="179" customFormat="1" ht="20.25">
      <c r="A1" s="1033" t="s">
        <v>1364</v>
      </c>
      <c r="B1" s="1033"/>
      <c r="C1" s="1033"/>
      <c r="D1" s="1033"/>
      <c r="E1" s="1033"/>
      <c r="F1" s="1033"/>
      <c r="G1" s="1033"/>
      <c r="H1" s="1033"/>
      <c r="I1" s="1033"/>
      <c r="J1" s="1033"/>
      <c r="K1" s="1033"/>
      <c r="L1" s="1033"/>
      <c r="M1" s="1033"/>
    </row>
    <row r="2" spans="1:176" s="194" customFormat="1" ht="16.5" thickBot="1">
      <c r="A2" s="181"/>
      <c r="B2" s="181"/>
      <c r="C2" s="181"/>
      <c r="D2" s="181"/>
      <c r="E2" s="181"/>
      <c r="F2" s="181"/>
      <c r="G2" s="181"/>
      <c r="H2" s="193" t="s">
        <v>157</v>
      </c>
      <c r="I2" s="32"/>
      <c r="J2" s="181"/>
      <c r="K2" s="181"/>
      <c r="L2" s="181"/>
      <c r="M2" s="171" t="s">
        <v>229</v>
      </c>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2"/>
      <c r="FG2" s="32"/>
      <c r="FH2" s="32"/>
      <c r="FI2" s="32"/>
      <c r="FJ2" s="32"/>
      <c r="FK2" s="32"/>
      <c r="FL2" s="32"/>
      <c r="FM2" s="32"/>
      <c r="FN2" s="32"/>
      <c r="FO2" s="32"/>
      <c r="FP2" s="32"/>
      <c r="FQ2" s="32"/>
      <c r="FR2" s="32"/>
      <c r="FS2" s="32"/>
      <c r="FT2" s="32"/>
    </row>
    <row r="3" spans="1:176" ht="27.75" customHeight="1">
      <c r="A3" s="1034"/>
      <c r="B3" s="1034"/>
      <c r="C3" s="1037" t="s">
        <v>230</v>
      </c>
      <c r="D3" s="925" t="s">
        <v>231</v>
      </c>
      <c r="E3" s="925"/>
      <c r="F3" s="925"/>
      <c r="G3" s="925"/>
      <c r="H3" s="925"/>
      <c r="I3" s="1012" t="s">
        <v>232</v>
      </c>
      <c r="J3" s="925" t="s">
        <v>233</v>
      </c>
      <c r="K3" s="925"/>
      <c r="L3" s="925"/>
      <c r="M3" s="925"/>
    </row>
    <row r="4" spans="1:176" ht="22.35" customHeight="1">
      <c r="A4" s="1035"/>
      <c r="B4" s="1035"/>
      <c r="C4" s="1022"/>
      <c r="D4" s="1027" t="s">
        <v>752</v>
      </c>
      <c r="E4" s="1038" t="s">
        <v>234</v>
      </c>
      <c r="F4" s="1038"/>
      <c r="G4" s="1041" t="s">
        <v>235</v>
      </c>
      <c r="H4" s="1042"/>
      <c r="I4" s="1013"/>
      <c r="J4" s="1027" t="s">
        <v>752</v>
      </c>
      <c r="K4" s="1012" t="s">
        <v>236</v>
      </c>
      <c r="L4" s="1012" t="s">
        <v>237</v>
      </c>
      <c r="M4" s="1012" t="s">
        <v>238</v>
      </c>
    </row>
    <row r="5" spans="1:176" ht="22.35" customHeight="1">
      <c r="A5" s="1035"/>
      <c r="B5" s="1035"/>
      <c r="C5" s="1022"/>
      <c r="D5" s="1028"/>
      <c r="E5" s="1039"/>
      <c r="F5" s="1039"/>
      <c r="G5" s="926"/>
      <c r="H5" s="926"/>
      <c r="I5" s="1013"/>
      <c r="J5" s="1028"/>
      <c r="K5" s="1022"/>
      <c r="L5" s="1022"/>
      <c r="M5" s="1022"/>
    </row>
    <row r="6" spans="1:176" ht="22.35" customHeight="1">
      <c r="A6" s="1035"/>
      <c r="B6" s="1035"/>
      <c r="C6" s="1022"/>
      <c r="D6" s="1028"/>
      <c r="E6" s="1039"/>
      <c r="F6" s="1039"/>
      <c r="G6" s="1024" t="s">
        <v>239</v>
      </c>
      <c r="H6" s="1030" t="s">
        <v>753</v>
      </c>
      <c r="I6" s="1013"/>
      <c r="J6" s="1028"/>
      <c r="K6" s="1022"/>
      <c r="L6" s="1022"/>
      <c r="M6" s="1022"/>
    </row>
    <row r="7" spans="1:176" ht="32.25" customHeight="1">
      <c r="A7" s="1035"/>
      <c r="B7" s="1035"/>
      <c r="C7" s="1022"/>
      <c r="D7" s="1028"/>
      <c r="E7" s="1040"/>
      <c r="F7" s="1040"/>
      <c r="G7" s="1025"/>
      <c r="H7" s="1031"/>
      <c r="I7" s="1013"/>
      <c r="J7" s="1028"/>
      <c r="K7" s="1022"/>
      <c r="L7" s="1022"/>
      <c r="M7" s="1022"/>
    </row>
    <row r="8" spans="1:176" s="196" customFormat="1" ht="24.75" customHeight="1" thickBot="1">
      <c r="A8" s="1036"/>
      <c r="B8" s="1036"/>
      <c r="C8" s="1023"/>
      <c r="D8" s="1029"/>
      <c r="E8" s="195" t="s">
        <v>241</v>
      </c>
      <c r="F8" s="195" t="s">
        <v>242</v>
      </c>
      <c r="G8" s="1026"/>
      <c r="H8" s="1032"/>
      <c r="I8" s="1014"/>
      <c r="J8" s="1029"/>
      <c r="K8" s="1023"/>
      <c r="L8" s="1023"/>
      <c r="M8" s="1023"/>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row>
    <row r="9" spans="1:176" ht="27.95" customHeight="1">
      <c r="A9" s="999" t="s">
        <v>161</v>
      </c>
      <c r="B9" s="999"/>
      <c r="C9" s="197">
        <v>3148</v>
      </c>
      <c r="D9" s="197">
        <v>3159</v>
      </c>
      <c r="E9" s="197">
        <v>413</v>
      </c>
      <c r="F9" s="190">
        <f t="shared" ref="F9:F17" si="0">E9/D9*100</f>
        <v>13.073757518201962</v>
      </c>
      <c r="G9" s="197">
        <v>94</v>
      </c>
      <c r="H9" s="197">
        <v>2652</v>
      </c>
      <c r="I9" s="197">
        <v>35</v>
      </c>
      <c r="J9" s="197">
        <v>405</v>
      </c>
      <c r="K9" s="197">
        <v>282</v>
      </c>
      <c r="L9" s="197">
        <v>8</v>
      </c>
      <c r="M9" s="197">
        <v>115</v>
      </c>
    </row>
    <row r="10" spans="1:176" ht="27.95" customHeight="1">
      <c r="A10" s="999" t="s">
        <v>17</v>
      </c>
      <c r="B10" s="999"/>
      <c r="C10" s="197">
        <v>3508</v>
      </c>
      <c r="D10" s="197">
        <v>3510</v>
      </c>
      <c r="E10" s="197">
        <v>440</v>
      </c>
      <c r="F10" s="190">
        <f t="shared" si="0"/>
        <v>12.535612535612536</v>
      </c>
      <c r="G10" s="197">
        <v>99</v>
      </c>
      <c r="H10" s="197">
        <v>2971</v>
      </c>
      <c r="I10" s="197">
        <v>33</v>
      </c>
      <c r="J10" s="197">
        <v>440</v>
      </c>
      <c r="K10" s="197">
        <v>344</v>
      </c>
      <c r="L10" s="197">
        <v>6</v>
      </c>
      <c r="M10" s="197">
        <v>90</v>
      </c>
    </row>
    <row r="11" spans="1:176" ht="27.95" customHeight="1">
      <c r="A11" s="999" t="s">
        <v>18</v>
      </c>
      <c r="B11" s="999"/>
      <c r="C11" s="197">
        <v>3426</v>
      </c>
      <c r="D11" s="197">
        <v>3431</v>
      </c>
      <c r="E11" s="197">
        <v>506</v>
      </c>
      <c r="F11" s="190">
        <f t="shared" si="0"/>
        <v>14.747886913436318</v>
      </c>
      <c r="G11" s="197">
        <v>95</v>
      </c>
      <c r="H11" s="197">
        <v>2830</v>
      </c>
      <c r="I11" s="197">
        <v>28</v>
      </c>
      <c r="J11" s="197">
        <v>478</v>
      </c>
      <c r="K11" s="197">
        <v>400</v>
      </c>
      <c r="L11" s="197">
        <v>7</v>
      </c>
      <c r="M11" s="197">
        <v>71</v>
      </c>
    </row>
    <row r="12" spans="1:176" ht="27.95" customHeight="1">
      <c r="A12" s="999" t="s">
        <v>19</v>
      </c>
      <c r="B12" s="999"/>
      <c r="C12" s="197">
        <v>2837</v>
      </c>
      <c r="D12" s="197">
        <v>2835</v>
      </c>
      <c r="E12" s="197">
        <v>468</v>
      </c>
      <c r="F12" s="190">
        <f t="shared" si="0"/>
        <v>16.507936507936506</v>
      </c>
      <c r="G12" s="197">
        <v>106</v>
      </c>
      <c r="H12" s="197">
        <v>2261</v>
      </c>
      <c r="I12" s="197">
        <v>30</v>
      </c>
      <c r="J12" s="197">
        <v>456</v>
      </c>
      <c r="K12" s="197">
        <v>368</v>
      </c>
      <c r="L12" s="197">
        <v>2</v>
      </c>
      <c r="M12" s="197">
        <v>86</v>
      </c>
    </row>
    <row r="13" spans="1:176" ht="27.95" customHeight="1">
      <c r="A13" s="999" t="s">
        <v>20</v>
      </c>
      <c r="B13" s="999"/>
      <c r="C13" s="197">
        <v>2593</v>
      </c>
      <c r="D13" s="197">
        <v>2598</v>
      </c>
      <c r="E13" s="197">
        <v>303</v>
      </c>
      <c r="F13" s="190">
        <f t="shared" si="0"/>
        <v>11.662817551963048</v>
      </c>
      <c r="G13" s="197">
        <v>110</v>
      </c>
      <c r="H13" s="197">
        <v>2185</v>
      </c>
      <c r="I13" s="197">
        <v>25</v>
      </c>
      <c r="J13" s="197">
        <v>304</v>
      </c>
      <c r="K13" s="197">
        <v>195</v>
      </c>
      <c r="L13" s="197">
        <v>5</v>
      </c>
      <c r="M13" s="197">
        <v>104</v>
      </c>
    </row>
    <row r="14" spans="1:176" ht="27.95" customHeight="1">
      <c r="A14" s="999" t="s">
        <v>21</v>
      </c>
      <c r="B14" s="999"/>
      <c r="C14" s="197">
        <v>2323</v>
      </c>
      <c r="D14" s="197">
        <v>2338</v>
      </c>
      <c r="E14" s="197">
        <v>242</v>
      </c>
      <c r="F14" s="190">
        <f t="shared" si="0"/>
        <v>10.350727117194184</v>
      </c>
      <c r="G14" s="197">
        <v>35</v>
      </c>
      <c r="H14" s="197">
        <v>2061</v>
      </c>
      <c r="I14" s="197">
        <v>10</v>
      </c>
      <c r="J14" s="197">
        <v>245</v>
      </c>
      <c r="K14" s="197">
        <v>169</v>
      </c>
      <c r="L14" s="197">
        <v>2</v>
      </c>
      <c r="M14" s="197">
        <v>74</v>
      </c>
    </row>
    <row r="15" spans="1:176" ht="27.95" customHeight="1">
      <c r="A15" s="999" t="s">
        <v>1</v>
      </c>
      <c r="B15" s="999"/>
      <c r="C15" s="197">
        <v>2636</v>
      </c>
      <c r="D15" s="197">
        <v>2628</v>
      </c>
      <c r="E15" s="197">
        <v>274</v>
      </c>
      <c r="F15" s="190">
        <f t="shared" si="0"/>
        <v>10.426179604261796</v>
      </c>
      <c r="G15" s="197">
        <v>45</v>
      </c>
      <c r="H15" s="197">
        <v>2309</v>
      </c>
      <c r="I15" s="197">
        <v>20</v>
      </c>
      <c r="J15" s="197">
        <v>266</v>
      </c>
      <c r="K15" s="197">
        <v>206</v>
      </c>
      <c r="L15" s="197">
        <v>5</v>
      </c>
      <c r="M15" s="197">
        <v>55</v>
      </c>
    </row>
    <row r="16" spans="1:176" ht="27.95" customHeight="1">
      <c r="A16" s="999" t="s">
        <v>2</v>
      </c>
      <c r="B16" s="999"/>
      <c r="C16" s="197">
        <v>2433</v>
      </c>
      <c r="D16" s="197">
        <v>2434</v>
      </c>
      <c r="E16" s="197">
        <v>273</v>
      </c>
      <c r="F16" s="190">
        <f t="shared" si="0"/>
        <v>11.216105176663929</v>
      </c>
      <c r="G16" s="197">
        <v>40</v>
      </c>
      <c r="H16" s="197">
        <v>2121</v>
      </c>
      <c r="I16" s="197">
        <v>19</v>
      </c>
      <c r="J16" s="197">
        <v>283</v>
      </c>
      <c r="K16" s="197">
        <v>210</v>
      </c>
      <c r="L16" s="197">
        <v>5</v>
      </c>
      <c r="M16" s="197">
        <v>68</v>
      </c>
    </row>
    <row r="17" spans="1:13" ht="27.95" customHeight="1">
      <c r="A17" s="999" t="s">
        <v>3</v>
      </c>
      <c r="B17" s="999"/>
      <c r="C17" s="197">
        <v>2647</v>
      </c>
      <c r="D17" s="197">
        <v>2658</v>
      </c>
      <c r="E17" s="197">
        <v>292</v>
      </c>
      <c r="F17" s="190">
        <f t="shared" si="0"/>
        <v>10.985703536493604</v>
      </c>
      <c r="G17" s="197">
        <v>56</v>
      </c>
      <c r="H17" s="197">
        <v>2310</v>
      </c>
      <c r="I17" s="197">
        <v>8</v>
      </c>
      <c r="J17" s="197">
        <v>238</v>
      </c>
      <c r="K17" s="197">
        <v>172</v>
      </c>
      <c r="L17" s="197">
        <v>11</v>
      </c>
      <c r="M17" s="197">
        <v>55</v>
      </c>
    </row>
    <row r="18" spans="1:13" ht="27.95" customHeight="1">
      <c r="A18" s="1000" t="s">
        <v>4</v>
      </c>
      <c r="B18" s="1000"/>
      <c r="C18" s="13">
        <v>2507</v>
      </c>
      <c r="D18" s="13">
        <f>SUM(E18,G18:H18)</f>
        <v>2500</v>
      </c>
      <c r="E18" s="13">
        <v>239</v>
      </c>
      <c r="F18" s="198">
        <f>E18/D18*100</f>
        <v>9.56</v>
      </c>
      <c r="G18" s="13">
        <v>112</v>
      </c>
      <c r="H18" s="13">
        <v>2149</v>
      </c>
      <c r="I18" s="13">
        <v>15</v>
      </c>
      <c r="J18" s="13">
        <v>186</v>
      </c>
      <c r="K18" s="13">
        <v>126</v>
      </c>
      <c r="L18" s="13">
        <v>8</v>
      </c>
      <c r="M18" s="13">
        <v>52</v>
      </c>
    </row>
    <row r="19" spans="1:13" s="38" customFormat="1" ht="42.75" customHeight="1">
      <c r="A19" s="1021" t="s">
        <v>1396</v>
      </c>
      <c r="B19" s="1021"/>
      <c r="C19" s="1021"/>
      <c r="D19" s="1021"/>
      <c r="E19" s="1021"/>
      <c r="F19" s="1021"/>
      <c r="G19" s="1021"/>
      <c r="H19" s="1021"/>
      <c r="I19" s="1021"/>
      <c r="J19" s="1021"/>
      <c r="K19" s="1021"/>
      <c r="L19" s="1021"/>
      <c r="M19" s="1021"/>
    </row>
  </sheetData>
  <mergeCells count="26">
    <mergeCell ref="A1:M1"/>
    <mergeCell ref="A3:B8"/>
    <mergeCell ref="C3:C8"/>
    <mergeCell ref="D3:H3"/>
    <mergeCell ref="I3:I8"/>
    <mergeCell ref="J3:M3"/>
    <mergeCell ref="E4:F7"/>
    <mergeCell ref="G4:H5"/>
    <mergeCell ref="K4:K8"/>
    <mergeCell ref="L4:L8"/>
    <mergeCell ref="A19:M19"/>
    <mergeCell ref="A18:B18"/>
    <mergeCell ref="M4:M8"/>
    <mergeCell ref="G6:G8"/>
    <mergeCell ref="A9:B9"/>
    <mergeCell ref="A10:B10"/>
    <mergeCell ref="A11:B11"/>
    <mergeCell ref="A12:B12"/>
    <mergeCell ref="A13:B13"/>
    <mergeCell ref="A14:B14"/>
    <mergeCell ref="A15:B15"/>
    <mergeCell ref="A16:B16"/>
    <mergeCell ref="A17:B17"/>
    <mergeCell ref="D4:D8"/>
    <mergeCell ref="H6:H8"/>
    <mergeCell ref="J4:J8"/>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Q66"/>
  <sheetViews>
    <sheetView showGridLines="0" zoomScaleNormal="100" workbookViewId="0">
      <selection sqref="A1:V1"/>
    </sheetView>
  </sheetViews>
  <sheetFormatPr defaultColWidth="13" defaultRowHeight="15.75"/>
  <cols>
    <col min="1" max="1" width="10.125" style="3" customWidth="1"/>
    <col min="2" max="22" width="8.375" style="3" customWidth="1"/>
    <col min="23" max="95" width="13" style="3" customWidth="1"/>
    <col min="96" max="16384" width="13" style="3"/>
  </cols>
  <sheetData>
    <row r="1" spans="1:95" s="1" customFormat="1" ht="30.6" customHeight="1">
      <c r="A1" s="1043" t="s">
        <v>1365</v>
      </c>
      <c r="B1" s="1043"/>
      <c r="C1" s="1043"/>
      <c r="D1" s="1043"/>
      <c r="E1" s="1043"/>
      <c r="F1" s="1043"/>
      <c r="G1" s="1043"/>
      <c r="H1" s="1043"/>
      <c r="I1" s="1043"/>
      <c r="J1" s="1043"/>
      <c r="K1" s="1043"/>
      <c r="L1" s="1043"/>
      <c r="M1" s="1043"/>
      <c r="N1" s="1043"/>
      <c r="O1" s="1043"/>
      <c r="P1" s="1043"/>
      <c r="Q1" s="1043"/>
      <c r="R1" s="1043"/>
      <c r="S1" s="1043"/>
      <c r="T1" s="1043"/>
      <c r="U1" s="1043"/>
      <c r="V1" s="1043"/>
    </row>
    <row r="2" spans="1:95" s="201" customFormat="1" ht="16.5" thickBot="1">
      <c r="A2" s="199"/>
      <c r="B2" s="199"/>
      <c r="C2" s="199"/>
      <c r="D2" s="199"/>
      <c r="E2" s="199"/>
      <c r="F2" s="199"/>
      <c r="G2" s="199"/>
      <c r="H2" s="199"/>
      <c r="I2" s="199"/>
      <c r="J2" s="199"/>
      <c r="K2" s="199"/>
      <c r="L2" s="200"/>
      <c r="M2" s="199"/>
      <c r="N2" s="199"/>
      <c r="O2" s="199"/>
      <c r="P2" s="199"/>
      <c r="Q2" s="199"/>
      <c r="R2" s="1016" t="s">
        <v>1076</v>
      </c>
      <c r="S2" s="1016"/>
      <c r="T2" s="1016"/>
      <c r="U2" s="1016"/>
      <c r="V2" s="1016"/>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row>
    <row r="3" spans="1:95" ht="30" customHeight="1">
      <c r="A3" s="1044"/>
      <c r="B3" s="1046" t="s">
        <v>162</v>
      </c>
      <c r="C3" s="1047" t="s">
        <v>243</v>
      </c>
      <c r="D3" s="1047" t="s">
        <v>244</v>
      </c>
      <c r="E3" s="1046" t="s">
        <v>1077</v>
      </c>
      <c r="F3" s="1047" t="s">
        <v>1078</v>
      </c>
      <c r="G3" s="1046" t="s">
        <v>1079</v>
      </c>
      <c r="H3" s="1046" t="s">
        <v>170</v>
      </c>
      <c r="I3" s="1046" t="s">
        <v>1080</v>
      </c>
      <c r="J3" s="1047" t="s">
        <v>1081</v>
      </c>
      <c r="K3" s="1047" t="s">
        <v>245</v>
      </c>
      <c r="L3" s="1046" t="s">
        <v>133</v>
      </c>
      <c r="M3" s="1046" t="s">
        <v>168</v>
      </c>
      <c r="N3" s="1052" t="s">
        <v>1082</v>
      </c>
      <c r="O3" s="1052" t="s">
        <v>468</v>
      </c>
      <c r="P3" s="1055" t="s">
        <v>1083</v>
      </c>
      <c r="Q3" s="1052" t="s">
        <v>1084</v>
      </c>
      <c r="R3" s="1052" t="s">
        <v>1085</v>
      </c>
      <c r="S3" s="1052" t="s">
        <v>477</v>
      </c>
      <c r="T3" s="1052" t="s">
        <v>246</v>
      </c>
      <c r="U3" s="1052" t="s">
        <v>1052</v>
      </c>
      <c r="V3" s="1064" t="s">
        <v>1086</v>
      </c>
    </row>
    <row r="4" spans="1:95" ht="27" customHeight="1">
      <c r="A4" s="1045"/>
      <c r="B4" s="1022"/>
      <c r="C4" s="1048"/>
      <c r="D4" s="1048"/>
      <c r="E4" s="1050"/>
      <c r="F4" s="1048"/>
      <c r="G4" s="1050"/>
      <c r="H4" s="1050"/>
      <c r="I4" s="1050"/>
      <c r="J4" s="1048"/>
      <c r="K4" s="1048"/>
      <c r="L4" s="1050"/>
      <c r="M4" s="1050"/>
      <c r="N4" s="1053"/>
      <c r="O4" s="1053"/>
      <c r="P4" s="1053"/>
      <c r="Q4" s="1053"/>
      <c r="R4" s="1053"/>
      <c r="S4" s="1053"/>
      <c r="T4" s="1053"/>
      <c r="U4" s="1053"/>
      <c r="V4" s="1065"/>
    </row>
    <row r="5" spans="1:95" ht="27" customHeight="1">
      <c r="A5" s="1045"/>
      <c r="B5" s="1022"/>
      <c r="C5" s="1048"/>
      <c r="D5" s="1048"/>
      <c r="E5" s="1050"/>
      <c r="F5" s="1048"/>
      <c r="G5" s="1050"/>
      <c r="H5" s="1050"/>
      <c r="I5" s="1050"/>
      <c r="J5" s="1048"/>
      <c r="K5" s="1048"/>
      <c r="L5" s="1050"/>
      <c r="M5" s="1050"/>
      <c r="N5" s="1053"/>
      <c r="O5" s="1053"/>
      <c r="P5" s="1053"/>
      <c r="Q5" s="1053"/>
      <c r="R5" s="1053"/>
      <c r="S5" s="1053"/>
      <c r="T5" s="1053"/>
      <c r="U5" s="1053"/>
      <c r="V5" s="1065"/>
    </row>
    <row r="6" spans="1:95" ht="27" customHeight="1">
      <c r="A6" s="1045"/>
      <c r="B6" s="1022"/>
      <c r="C6" s="1048"/>
      <c r="D6" s="1048"/>
      <c r="E6" s="1050"/>
      <c r="F6" s="1048"/>
      <c r="G6" s="1050"/>
      <c r="H6" s="1050"/>
      <c r="I6" s="1050"/>
      <c r="J6" s="1048"/>
      <c r="K6" s="1048"/>
      <c r="L6" s="1050"/>
      <c r="M6" s="1050"/>
      <c r="N6" s="1053"/>
      <c r="O6" s="1053"/>
      <c r="P6" s="1053"/>
      <c r="Q6" s="1053"/>
      <c r="R6" s="1053"/>
      <c r="S6" s="1053"/>
      <c r="T6" s="1053"/>
      <c r="U6" s="1053"/>
      <c r="V6" s="1065"/>
    </row>
    <row r="7" spans="1:95" s="202" customFormat="1" ht="22.5" customHeight="1" thickBot="1">
      <c r="A7" s="1045"/>
      <c r="B7" s="1023"/>
      <c r="C7" s="1049"/>
      <c r="D7" s="1049"/>
      <c r="E7" s="1051"/>
      <c r="F7" s="1049"/>
      <c r="G7" s="1051"/>
      <c r="H7" s="1051"/>
      <c r="I7" s="1051"/>
      <c r="J7" s="1049"/>
      <c r="K7" s="1049"/>
      <c r="L7" s="1051"/>
      <c r="M7" s="1051"/>
      <c r="N7" s="1054"/>
      <c r="O7" s="1054"/>
      <c r="P7" s="1054"/>
      <c r="Q7" s="1054"/>
      <c r="R7" s="1054"/>
      <c r="S7" s="1054"/>
      <c r="T7" s="1054"/>
      <c r="U7" s="1054"/>
      <c r="V7" s="1066"/>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row>
    <row r="8" spans="1:95" ht="24.75" customHeight="1">
      <c r="A8" s="775" t="s">
        <v>1087</v>
      </c>
      <c r="B8" s="203">
        <v>3159</v>
      </c>
      <c r="C8" s="203">
        <v>780</v>
      </c>
      <c r="D8" s="203">
        <v>208</v>
      </c>
      <c r="E8" s="203">
        <v>111</v>
      </c>
      <c r="F8" s="203">
        <v>5</v>
      </c>
      <c r="G8" s="203">
        <v>213</v>
      </c>
      <c r="H8" s="203">
        <v>140</v>
      </c>
      <c r="I8" s="203">
        <v>222</v>
      </c>
      <c r="J8" s="203">
        <v>76</v>
      </c>
      <c r="K8" s="203">
        <v>89</v>
      </c>
      <c r="L8" s="203">
        <v>189</v>
      </c>
      <c r="M8" s="203">
        <v>74</v>
      </c>
      <c r="N8" s="203">
        <v>38</v>
      </c>
      <c r="O8" s="203">
        <v>27</v>
      </c>
      <c r="P8" s="203">
        <v>20</v>
      </c>
      <c r="Q8" s="203">
        <v>70</v>
      </c>
      <c r="R8" s="203">
        <v>27</v>
      </c>
      <c r="S8" s="203">
        <v>53</v>
      </c>
      <c r="T8" s="203">
        <v>38</v>
      </c>
      <c r="U8" s="203">
        <v>31</v>
      </c>
      <c r="V8" s="203">
        <f t="shared" ref="V8:V17" si="0">B8-SUM(C8:U8)</f>
        <v>748</v>
      </c>
      <c r="W8" s="18"/>
    </row>
    <row r="9" spans="1:95" ht="24.75" customHeight="1">
      <c r="A9" s="775" t="s">
        <v>247</v>
      </c>
      <c r="B9" s="203">
        <v>3510</v>
      </c>
      <c r="C9" s="203">
        <v>861</v>
      </c>
      <c r="D9" s="203">
        <v>290</v>
      </c>
      <c r="E9" s="203">
        <v>130</v>
      </c>
      <c r="F9" s="203">
        <v>4</v>
      </c>
      <c r="G9" s="203">
        <v>201</v>
      </c>
      <c r="H9" s="203">
        <v>160</v>
      </c>
      <c r="I9" s="203">
        <v>264</v>
      </c>
      <c r="J9" s="203">
        <v>100</v>
      </c>
      <c r="K9" s="203">
        <v>99</v>
      </c>
      <c r="L9" s="203">
        <v>181</v>
      </c>
      <c r="M9" s="203">
        <v>76</v>
      </c>
      <c r="N9" s="203">
        <v>37</v>
      </c>
      <c r="O9" s="203">
        <v>15</v>
      </c>
      <c r="P9" s="203">
        <v>28</v>
      </c>
      <c r="Q9" s="203">
        <v>94</v>
      </c>
      <c r="R9" s="203">
        <v>59</v>
      </c>
      <c r="S9" s="203">
        <v>39</v>
      </c>
      <c r="T9" s="203">
        <v>35</v>
      </c>
      <c r="U9" s="203">
        <v>30</v>
      </c>
      <c r="V9" s="203">
        <f t="shared" si="0"/>
        <v>807</v>
      </c>
    </row>
    <row r="10" spans="1:95" ht="24.75" customHeight="1">
      <c r="A10" s="775" t="s">
        <v>248</v>
      </c>
      <c r="B10" s="203">
        <v>3431</v>
      </c>
      <c r="C10" s="203">
        <v>859</v>
      </c>
      <c r="D10" s="203">
        <v>166</v>
      </c>
      <c r="E10" s="203">
        <v>149</v>
      </c>
      <c r="F10" s="203">
        <v>6</v>
      </c>
      <c r="G10" s="203">
        <v>163</v>
      </c>
      <c r="H10" s="203">
        <v>227</v>
      </c>
      <c r="I10" s="203">
        <v>261</v>
      </c>
      <c r="J10" s="203">
        <v>78</v>
      </c>
      <c r="K10" s="203">
        <v>97</v>
      </c>
      <c r="L10" s="203">
        <v>156</v>
      </c>
      <c r="M10" s="203">
        <v>65</v>
      </c>
      <c r="N10" s="203">
        <v>27</v>
      </c>
      <c r="O10" s="203">
        <v>45</v>
      </c>
      <c r="P10" s="203">
        <v>49</v>
      </c>
      <c r="Q10" s="203">
        <v>97</v>
      </c>
      <c r="R10" s="203">
        <v>19</v>
      </c>
      <c r="S10" s="203">
        <v>54</v>
      </c>
      <c r="T10" s="203">
        <v>35</v>
      </c>
      <c r="U10" s="203">
        <v>33</v>
      </c>
      <c r="V10" s="203">
        <f t="shared" si="0"/>
        <v>845</v>
      </c>
    </row>
    <row r="11" spans="1:95" ht="24.75" customHeight="1">
      <c r="A11" s="775" t="s">
        <v>249</v>
      </c>
      <c r="B11" s="203">
        <v>2835</v>
      </c>
      <c r="C11" s="203">
        <v>694</v>
      </c>
      <c r="D11" s="203">
        <v>173</v>
      </c>
      <c r="E11" s="203">
        <v>116</v>
      </c>
      <c r="F11" s="203">
        <v>18</v>
      </c>
      <c r="G11" s="203">
        <v>149</v>
      </c>
      <c r="H11" s="203">
        <v>183</v>
      </c>
      <c r="I11" s="203">
        <v>232</v>
      </c>
      <c r="J11" s="203">
        <v>43</v>
      </c>
      <c r="K11" s="203">
        <v>61</v>
      </c>
      <c r="L11" s="203">
        <v>140</v>
      </c>
      <c r="M11" s="203">
        <v>75</v>
      </c>
      <c r="N11" s="203">
        <v>11</v>
      </c>
      <c r="O11" s="203">
        <v>33</v>
      </c>
      <c r="P11" s="203">
        <v>21</v>
      </c>
      <c r="Q11" s="203">
        <v>42</v>
      </c>
      <c r="R11" s="203">
        <v>37</v>
      </c>
      <c r="S11" s="203">
        <v>34</v>
      </c>
      <c r="T11" s="203">
        <v>47</v>
      </c>
      <c r="U11" s="203">
        <v>19</v>
      </c>
      <c r="V11" s="203">
        <f t="shared" si="0"/>
        <v>707</v>
      </c>
    </row>
    <row r="12" spans="1:95" ht="24.75" customHeight="1">
      <c r="A12" s="775" t="s">
        <v>250</v>
      </c>
      <c r="B12" s="203">
        <v>2598</v>
      </c>
      <c r="C12" s="203">
        <v>595</v>
      </c>
      <c r="D12" s="203">
        <v>121</v>
      </c>
      <c r="E12" s="203">
        <v>122</v>
      </c>
      <c r="F12" s="203">
        <v>93</v>
      </c>
      <c r="G12" s="203">
        <v>176</v>
      </c>
      <c r="H12" s="203">
        <v>171</v>
      </c>
      <c r="I12" s="203">
        <v>116</v>
      </c>
      <c r="J12" s="203">
        <v>28</v>
      </c>
      <c r="K12" s="203">
        <v>90</v>
      </c>
      <c r="L12" s="203">
        <v>74</v>
      </c>
      <c r="M12" s="203">
        <v>91</v>
      </c>
      <c r="N12" s="203">
        <v>21</v>
      </c>
      <c r="O12" s="203">
        <v>60</v>
      </c>
      <c r="P12" s="203">
        <v>29</v>
      </c>
      <c r="Q12" s="203">
        <v>37</v>
      </c>
      <c r="R12" s="203">
        <v>24</v>
      </c>
      <c r="S12" s="203">
        <v>51</v>
      </c>
      <c r="T12" s="203">
        <v>27</v>
      </c>
      <c r="U12" s="203">
        <v>54</v>
      </c>
      <c r="V12" s="203">
        <f t="shared" si="0"/>
        <v>618</v>
      </c>
    </row>
    <row r="13" spans="1:95" ht="24.75" customHeight="1">
      <c r="A13" s="775" t="s">
        <v>251</v>
      </c>
      <c r="B13" s="203">
        <v>2338</v>
      </c>
      <c r="C13" s="203">
        <v>504</v>
      </c>
      <c r="D13" s="203">
        <v>154</v>
      </c>
      <c r="E13" s="203">
        <v>105</v>
      </c>
      <c r="F13" s="203">
        <v>270</v>
      </c>
      <c r="G13" s="203">
        <v>104</v>
      </c>
      <c r="H13" s="203">
        <v>125</v>
      </c>
      <c r="I13" s="203">
        <v>98</v>
      </c>
      <c r="J13" s="203">
        <v>42</v>
      </c>
      <c r="K13" s="203">
        <v>41</v>
      </c>
      <c r="L13" s="203">
        <v>75</v>
      </c>
      <c r="M13" s="203">
        <v>59</v>
      </c>
      <c r="N13" s="203">
        <v>38</v>
      </c>
      <c r="O13" s="203">
        <v>65</v>
      </c>
      <c r="P13" s="203">
        <v>8</v>
      </c>
      <c r="Q13" s="203">
        <v>25</v>
      </c>
      <c r="R13" s="203">
        <v>19</v>
      </c>
      <c r="S13" s="203">
        <v>35</v>
      </c>
      <c r="T13" s="203">
        <v>24</v>
      </c>
      <c r="U13" s="203">
        <v>36</v>
      </c>
      <c r="V13" s="203">
        <f t="shared" si="0"/>
        <v>511</v>
      </c>
    </row>
    <row r="14" spans="1:95" ht="24.75" customHeight="1">
      <c r="A14" s="775" t="s">
        <v>252</v>
      </c>
      <c r="B14" s="203">
        <v>2628</v>
      </c>
      <c r="C14" s="203">
        <v>515</v>
      </c>
      <c r="D14" s="203">
        <v>150</v>
      </c>
      <c r="E14" s="203">
        <v>141</v>
      </c>
      <c r="F14" s="203">
        <v>499</v>
      </c>
      <c r="G14" s="203">
        <v>104</v>
      </c>
      <c r="H14" s="203">
        <v>142</v>
      </c>
      <c r="I14" s="203">
        <v>83</v>
      </c>
      <c r="J14" s="203">
        <v>56</v>
      </c>
      <c r="K14" s="203">
        <v>42</v>
      </c>
      <c r="L14" s="203">
        <v>101</v>
      </c>
      <c r="M14" s="203">
        <v>64</v>
      </c>
      <c r="N14" s="203">
        <v>34</v>
      </c>
      <c r="O14" s="203">
        <v>25</v>
      </c>
      <c r="P14" s="203">
        <v>27</v>
      </c>
      <c r="Q14" s="203">
        <v>50</v>
      </c>
      <c r="R14" s="203">
        <v>32</v>
      </c>
      <c r="S14" s="203">
        <v>30</v>
      </c>
      <c r="T14" s="203">
        <v>19</v>
      </c>
      <c r="U14" s="203">
        <v>26</v>
      </c>
      <c r="V14" s="203">
        <f t="shared" si="0"/>
        <v>488</v>
      </c>
    </row>
    <row r="15" spans="1:95" ht="24.75" customHeight="1">
      <c r="A15" s="775" t="s">
        <v>253</v>
      </c>
      <c r="B15" s="203">
        <v>2434</v>
      </c>
      <c r="C15" s="203">
        <v>581</v>
      </c>
      <c r="D15" s="203">
        <v>138</v>
      </c>
      <c r="E15" s="203">
        <v>149</v>
      </c>
      <c r="F15" s="203">
        <v>253</v>
      </c>
      <c r="G15" s="203">
        <v>110</v>
      </c>
      <c r="H15" s="203">
        <v>133</v>
      </c>
      <c r="I15" s="203">
        <v>101</v>
      </c>
      <c r="J15" s="203">
        <v>58</v>
      </c>
      <c r="K15" s="203">
        <v>77</v>
      </c>
      <c r="L15" s="203">
        <v>85</v>
      </c>
      <c r="M15" s="203">
        <v>49</v>
      </c>
      <c r="N15" s="203">
        <v>8</v>
      </c>
      <c r="O15" s="203">
        <v>28</v>
      </c>
      <c r="P15" s="203">
        <v>16</v>
      </c>
      <c r="Q15" s="203">
        <v>33</v>
      </c>
      <c r="R15" s="203">
        <v>30</v>
      </c>
      <c r="S15" s="203">
        <v>31</v>
      </c>
      <c r="T15" s="203">
        <v>28</v>
      </c>
      <c r="U15" s="203">
        <v>31</v>
      </c>
      <c r="V15" s="203">
        <f t="shared" si="0"/>
        <v>495</v>
      </c>
    </row>
    <row r="16" spans="1:95" ht="24.75" customHeight="1">
      <c r="A16" s="775" t="s">
        <v>254</v>
      </c>
      <c r="B16" s="203">
        <v>2658</v>
      </c>
      <c r="C16" s="203">
        <v>787</v>
      </c>
      <c r="D16" s="203">
        <v>181</v>
      </c>
      <c r="E16" s="203">
        <v>101</v>
      </c>
      <c r="F16" s="203">
        <v>239</v>
      </c>
      <c r="G16" s="203">
        <v>94</v>
      </c>
      <c r="H16" s="203">
        <v>135</v>
      </c>
      <c r="I16" s="203">
        <v>106</v>
      </c>
      <c r="J16" s="203">
        <v>64</v>
      </c>
      <c r="K16" s="203">
        <v>91</v>
      </c>
      <c r="L16" s="203">
        <v>97</v>
      </c>
      <c r="M16" s="203">
        <v>82</v>
      </c>
      <c r="N16" s="203">
        <v>24</v>
      </c>
      <c r="O16" s="203">
        <v>19</v>
      </c>
      <c r="P16" s="203">
        <v>21</v>
      </c>
      <c r="Q16" s="203">
        <v>38</v>
      </c>
      <c r="R16" s="203">
        <v>17</v>
      </c>
      <c r="S16" s="203">
        <v>32</v>
      </c>
      <c r="T16" s="203">
        <v>27</v>
      </c>
      <c r="U16" s="203">
        <v>21</v>
      </c>
      <c r="V16" s="203">
        <f t="shared" si="0"/>
        <v>482</v>
      </c>
    </row>
    <row r="17" spans="1:95" ht="24.75" customHeight="1">
      <c r="A17" s="776" t="s">
        <v>255</v>
      </c>
      <c r="B17" s="206">
        <v>2500</v>
      </c>
      <c r="C17" s="13">
        <v>850</v>
      </c>
      <c r="D17" s="13">
        <v>169</v>
      </c>
      <c r="E17" s="13">
        <v>143</v>
      </c>
      <c r="F17" s="13">
        <v>127</v>
      </c>
      <c r="G17" s="13">
        <v>117</v>
      </c>
      <c r="H17" s="13">
        <v>107</v>
      </c>
      <c r="I17" s="13">
        <v>90</v>
      </c>
      <c r="J17" s="13">
        <v>82</v>
      </c>
      <c r="K17" s="13">
        <v>81</v>
      </c>
      <c r="L17" s="13">
        <v>75</v>
      </c>
      <c r="M17" s="13">
        <v>66</v>
      </c>
      <c r="N17" s="13">
        <v>27</v>
      </c>
      <c r="O17" s="13">
        <v>27</v>
      </c>
      <c r="P17" s="13">
        <v>25</v>
      </c>
      <c r="Q17" s="13">
        <v>23</v>
      </c>
      <c r="R17" s="13">
        <v>20</v>
      </c>
      <c r="S17" s="13">
        <v>18</v>
      </c>
      <c r="T17" s="13">
        <v>16</v>
      </c>
      <c r="U17" s="13">
        <v>14</v>
      </c>
      <c r="V17" s="13">
        <f t="shared" si="0"/>
        <v>423</v>
      </c>
    </row>
    <row r="18" spans="1:95" s="15" customFormat="1" ht="14.25">
      <c r="A18" s="592" t="s">
        <v>1088</v>
      </c>
      <c r="B18" s="207"/>
      <c r="R18" s="208"/>
      <c r="S18" s="208"/>
      <c r="T18" s="208"/>
      <c r="U18" s="208"/>
      <c r="V18" s="208" t="s">
        <v>157</v>
      </c>
    </row>
    <row r="19" spans="1:95" ht="16.350000000000001" customHeight="1"/>
    <row r="21" spans="1:95">
      <c r="A21" s="209"/>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09"/>
      <c r="AI21" s="209"/>
      <c r="AJ21" s="209"/>
      <c r="AK21" s="209"/>
      <c r="AL21" s="209"/>
      <c r="AM21" s="209"/>
      <c r="AN21" s="209"/>
      <c r="AO21" s="209"/>
      <c r="AP21" s="209"/>
      <c r="AQ21" s="209"/>
      <c r="AR21" s="209"/>
      <c r="AS21" s="209"/>
      <c r="AT21" s="209"/>
      <c r="AU21" s="209"/>
      <c r="AV21" s="209"/>
      <c r="AW21" s="209"/>
      <c r="AX21" s="209"/>
      <c r="AY21" s="209"/>
      <c r="AZ21" s="209"/>
      <c r="BA21" s="209"/>
      <c r="BB21" s="209"/>
      <c r="BC21" s="209"/>
      <c r="BD21" s="209"/>
      <c r="BE21" s="209"/>
      <c r="BF21" s="209"/>
      <c r="BG21" s="209"/>
      <c r="BH21" s="209"/>
      <c r="BI21" s="209"/>
      <c r="BJ21" s="209"/>
      <c r="BK21" s="209"/>
      <c r="BL21" s="209"/>
      <c r="BM21" s="209"/>
      <c r="BN21" s="209"/>
      <c r="BO21" s="209"/>
      <c r="BP21" s="209"/>
      <c r="BQ21" s="209"/>
      <c r="BR21" s="209"/>
      <c r="BS21" s="209"/>
      <c r="BT21" s="209"/>
      <c r="BU21" s="209"/>
      <c r="BV21" s="209"/>
      <c r="BW21" s="209"/>
      <c r="BX21" s="209"/>
      <c r="BY21" s="209"/>
      <c r="BZ21" s="209"/>
      <c r="CA21" s="209"/>
      <c r="CB21" s="209"/>
      <c r="CC21" s="209"/>
      <c r="CD21" s="209"/>
      <c r="CE21" s="209"/>
      <c r="CF21" s="209"/>
      <c r="CG21" s="209"/>
      <c r="CH21" s="209"/>
      <c r="CI21" s="209"/>
      <c r="CJ21" s="209"/>
      <c r="CK21" s="209"/>
      <c r="CL21" s="209"/>
      <c r="CM21" s="209"/>
      <c r="CN21" s="209"/>
      <c r="CO21" s="209"/>
      <c r="CP21" s="209"/>
      <c r="CQ21" s="209"/>
    </row>
    <row r="22" spans="1:95" s="210" customFormat="1" hidden="1"/>
    <row r="23" spans="1:95" s="210" customFormat="1" hidden="1"/>
    <row r="24" spans="1:95" s="210" customFormat="1" hidden="1"/>
    <row r="25" spans="1:95" s="210" customFormat="1" ht="16.5" hidden="1">
      <c r="A25" s="210" t="s">
        <v>256</v>
      </c>
    </row>
    <row r="26" spans="1:95" s="210" customFormat="1" ht="16.350000000000001" hidden="1" customHeight="1">
      <c r="A26" s="211"/>
      <c r="B26" s="1056" t="s">
        <v>257</v>
      </c>
      <c r="C26" s="1056" t="s">
        <v>1089</v>
      </c>
      <c r="D26" s="1056" t="s">
        <v>1089</v>
      </c>
      <c r="E26" s="1056" t="s">
        <v>1090</v>
      </c>
      <c r="F26" s="783" t="s">
        <v>1091</v>
      </c>
      <c r="G26" s="783" t="s">
        <v>1092</v>
      </c>
      <c r="H26" s="783"/>
      <c r="I26" s="783" t="s">
        <v>1093</v>
      </c>
      <c r="J26" s="1061" t="s">
        <v>1094</v>
      </c>
      <c r="K26" s="783" t="s">
        <v>258</v>
      </c>
      <c r="L26" s="1061" t="s">
        <v>259</v>
      </c>
      <c r="M26" s="1061" t="s">
        <v>1095</v>
      </c>
      <c r="N26" s="780"/>
      <c r="O26" s="780"/>
      <c r="P26" s="780"/>
      <c r="Q26" s="780"/>
      <c r="R26" s="1061" t="s">
        <v>260</v>
      </c>
      <c r="S26" s="780"/>
      <c r="T26" s="780"/>
      <c r="U26" s="780"/>
      <c r="V26" s="1061" t="s">
        <v>1096</v>
      </c>
    </row>
    <row r="27" spans="1:95" s="210" customFormat="1" ht="16.350000000000001" hidden="1" customHeight="1">
      <c r="A27" s="212" t="s">
        <v>1097</v>
      </c>
      <c r="B27" s="1057"/>
      <c r="C27" s="1059"/>
      <c r="D27" s="1059"/>
      <c r="E27" s="1059"/>
      <c r="F27" s="781"/>
      <c r="G27" s="781"/>
      <c r="H27" s="781"/>
      <c r="I27" s="781"/>
      <c r="J27" s="1062"/>
      <c r="K27" s="781"/>
      <c r="L27" s="1062"/>
      <c r="M27" s="1062"/>
      <c r="N27" s="784"/>
      <c r="O27" s="784"/>
      <c r="P27" s="784"/>
      <c r="Q27" s="784"/>
      <c r="R27" s="1062"/>
      <c r="S27" s="784"/>
      <c r="T27" s="784"/>
      <c r="U27" s="784"/>
      <c r="V27" s="1057"/>
    </row>
    <row r="28" spans="1:95" s="210" customFormat="1" ht="16.350000000000001" hidden="1" customHeight="1">
      <c r="A28" s="212"/>
      <c r="B28" s="1057"/>
      <c r="C28" s="1059"/>
      <c r="D28" s="1059"/>
      <c r="E28" s="1059"/>
      <c r="F28" s="781" t="s">
        <v>261</v>
      </c>
      <c r="G28" s="781" t="s">
        <v>262</v>
      </c>
      <c r="H28" s="781"/>
      <c r="I28" s="781" t="s">
        <v>263</v>
      </c>
      <c r="J28" s="1062"/>
      <c r="K28" s="781" t="s">
        <v>264</v>
      </c>
      <c r="L28" s="1062"/>
      <c r="M28" s="1062"/>
      <c r="N28" s="784"/>
      <c r="O28" s="784"/>
      <c r="P28" s="784"/>
      <c r="Q28" s="784"/>
      <c r="R28" s="1062"/>
      <c r="S28" s="784"/>
      <c r="T28" s="784"/>
      <c r="U28" s="784"/>
      <c r="V28" s="1057"/>
    </row>
    <row r="29" spans="1:95" s="210" customFormat="1" ht="16.350000000000001" hidden="1" customHeight="1">
      <c r="A29" s="211" t="s">
        <v>265</v>
      </c>
      <c r="B29" s="1057"/>
      <c r="C29" s="1059"/>
      <c r="D29" s="1059"/>
      <c r="E29" s="1059"/>
      <c r="F29" s="781"/>
      <c r="G29" s="781"/>
      <c r="H29" s="781"/>
      <c r="I29" s="781"/>
      <c r="J29" s="1062"/>
      <c r="K29" s="781"/>
      <c r="L29" s="1062"/>
      <c r="M29" s="1062"/>
      <c r="N29" s="784"/>
      <c r="O29" s="784"/>
      <c r="P29" s="784"/>
      <c r="Q29" s="784"/>
      <c r="R29" s="1062"/>
      <c r="S29" s="784"/>
      <c r="T29" s="784"/>
      <c r="U29" s="784"/>
      <c r="V29" s="1057"/>
    </row>
    <row r="30" spans="1:95" s="210" customFormat="1" ht="16.350000000000001" hidden="1" customHeight="1">
      <c r="A30" s="213"/>
      <c r="B30" s="1058"/>
      <c r="C30" s="1060"/>
      <c r="D30" s="1060"/>
      <c r="E30" s="1060"/>
      <c r="F30" s="782" t="s">
        <v>266</v>
      </c>
      <c r="G30" s="782" t="s">
        <v>266</v>
      </c>
      <c r="H30" s="782"/>
      <c r="I30" s="782" t="s">
        <v>266</v>
      </c>
      <c r="J30" s="1063"/>
      <c r="K30" s="782" t="s">
        <v>267</v>
      </c>
      <c r="L30" s="1063"/>
      <c r="M30" s="1063"/>
      <c r="N30" s="785"/>
      <c r="O30" s="785"/>
      <c r="P30" s="785"/>
      <c r="Q30" s="785"/>
      <c r="R30" s="1063"/>
      <c r="S30" s="785"/>
      <c r="T30" s="785"/>
      <c r="U30" s="785"/>
      <c r="V30" s="1058" t="s">
        <v>1098</v>
      </c>
    </row>
    <row r="31" spans="1:95" s="210" customFormat="1" hidden="1">
      <c r="A31" s="214" t="s">
        <v>268</v>
      </c>
      <c r="B31" s="215">
        <v>2150</v>
      </c>
      <c r="C31" s="216">
        <v>30</v>
      </c>
      <c r="D31" s="216">
        <v>30</v>
      </c>
      <c r="E31" s="216">
        <v>60</v>
      </c>
      <c r="F31" s="216">
        <v>102</v>
      </c>
      <c r="G31" s="216">
        <v>87</v>
      </c>
      <c r="H31" s="216"/>
      <c r="I31" s="216">
        <v>231</v>
      </c>
      <c r="J31" s="216">
        <v>76</v>
      </c>
      <c r="K31" s="216">
        <v>23</v>
      </c>
      <c r="L31" s="781"/>
      <c r="M31" s="781"/>
      <c r="N31" s="781"/>
      <c r="O31" s="781"/>
      <c r="P31" s="781"/>
      <c r="Q31" s="781"/>
      <c r="V31" s="215">
        <v>1541</v>
      </c>
    </row>
    <row r="32" spans="1:95" s="210" customFormat="1" hidden="1">
      <c r="A32" s="214" t="s">
        <v>269</v>
      </c>
      <c r="B32" s="215">
        <v>2387</v>
      </c>
      <c r="C32" s="216">
        <v>41</v>
      </c>
      <c r="D32" s="216">
        <v>41</v>
      </c>
      <c r="E32" s="216">
        <v>77</v>
      </c>
      <c r="F32" s="216">
        <v>103</v>
      </c>
      <c r="G32" s="216">
        <v>91</v>
      </c>
      <c r="H32" s="216"/>
      <c r="I32" s="216">
        <v>262</v>
      </c>
      <c r="J32" s="216">
        <v>80</v>
      </c>
      <c r="K32" s="216">
        <v>12</v>
      </c>
      <c r="L32" s="781"/>
      <c r="M32" s="781"/>
      <c r="N32" s="781"/>
      <c r="O32" s="781"/>
      <c r="P32" s="781"/>
      <c r="Q32" s="781"/>
      <c r="V32" s="215">
        <v>1033</v>
      </c>
    </row>
    <row r="33" spans="1:22" s="210" customFormat="1" hidden="1">
      <c r="A33" s="214" t="s">
        <v>270</v>
      </c>
      <c r="B33" s="215">
        <v>2591</v>
      </c>
      <c r="C33" s="216">
        <v>8</v>
      </c>
      <c r="D33" s="216">
        <v>8</v>
      </c>
      <c r="E33" s="216">
        <v>55</v>
      </c>
      <c r="F33" s="216">
        <v>124</v>
      </c>
      <c r="G33" s="216">
        <v>129</v>
      </c>
      <c r="H33" s="216"/>
      <c r="I33" s="216">
        <v>347</v>
      </c>
      <c r="J33" s="216">
        <v>87</v>
      </c>
      <c r="K33" s="216">
        <v>22</v>
      </c>
      <c r="L33" s="216">
        <v>57</v>
      </c>
      <c r="M33" s="216">
        <v>173</v>
      </c>
      <c r="N33" s="216"/>
      <c r="O33" s="216"/>
      <c r="P33" s="216"/>
      <c r="Q33" s="216"/>
      <c r="R33" s="216">
        <v>32</v>
      </c>
      <c r="S33" s="216"/>
      <c r="T33" s="216"/>
      <c r="U33" s="216"/>
      <c r="V33" s="215">
        <v>1183</v>
      </c>
    </row>
    <row r="34" spans="1:22" s="210" customFormat="1" hidden="1">
      <c r="A34" s="214" t="s">
        <v>1099</v>
      </c>
      <c r="B34" s="215">
        <v>2376</v>
      </c>
      <c r="C34" s="216">
        <v>3</v>
      </c>
      <c r="D34" s="216">
        <v>3</v>
      </c>
      <c r="E34" s="216">
        <v>50</v>
      </c>
      <c r="F34" s="216">
        <v>121</v>
      </c>
      <c r="G34" s="216">
        <v>121</v>
      </c>
      <c r="H34" s="216"/>
      <c r="I34" s="216">
        <v>342</v>
      </c>
      <c r="J34" s="216">
        <v>57</v>
      </c>
      <c r="K34" s="216">
        <v>20</v>
      </c>
      <c r="L34" s="216">
        <v>48</v>
      </c>
      <c r="M34" s="216">
        <v>107</v>
      </c>
      <c r="N34" s="216"/>
      <c r="O34" s="216"/>
      <c r="P34" s="216"/>
      <c r="Q34" s="216"/>
      <c r="R34" s="216">
        <v>29</v>
      </c>
      <c r="S34" s="216"/>
      <c r="T34" s="216"/>
      <c r="U34" s="216"/>
      <c r="V34" s="215">
        <v>1187</v>
      </c>
    </row>
    <row r="35" spans="1:22" s="210" customFormat="1" hidden="1">
      <c r="A35" s="214" t="s">
        <v>271</v>
      </c>
      <c r="B35" s="215">
        <v>2573</v>
      </c>
      <c r="C35" s="216">
        <v>28</v>
      </c>
      <c r="D35" s="216">
        <v>28</v>
      </c>
      <c r="E35" s="216">
        <v>83</v>
      </c>
      <c r="F35" s="216">
        <v>122</v>
      </c>
      <c r="G35" s="216">
        <v>129</v>
      </c>
      <c r="H35" s="216"/>
      <c r="I35" s="216">
        <v>232</v>
      </c>
      <c r="J35" s="216">
        <v>63</v>
      </c>
      <c r="K35" s="216">
        <v>9</v>
      </c>
      <c r="L35" s="216">
        <v>57</v>
      </c>
      <c r="M35" s="216">
        <v>371</v>
      </c>
      <c r="N35" s="216"/>
      <c r="O35" s="216"/>
      <c r="P35" s="216"/>
      <c r="Q35" s="216"/>
      <c r="R35" s="216">
        <v>29</v>
      </c>
      <c r="S35" s="216"/>
      <c r="T35" s="216"/>
      <c r="U35" s="216"/>
      <c r="V35" s="215">
        <v>1450</v>
      </c>
    </row>
    <row r="36" spans="1:22" s="210" customFormat="1" hidden="1">
      <c r="A36" s="214" t="s">
        <v>1100</v>
      </c>
      <c r="B36" s="215">
        <v>2700</v>
      </c>
      <c r="C36" s="216">
        <v>13</v>
      </c>
      <c r="D36" s="216">
        <v>13</v>
      </c>
      <c r="E36" s="216">
        <v>69</v>
      </c>
      <c r="F36" s="216">
        <v>127</v>
      </c>
      <c r="G36" s="216">
        <v>119</v>
      </c>
      <c r="H36" s="216"/>
      <c r="I36" s="216">
        <v>225</v>
      </c>
      <c r="J36" s="216">
        <v>86</v>
      </c>
      <c r="K36" s="216">
        <v>14</v>
      </c>
      <c r="L36" s="216">
        <v>66</v>
      </c>
      <c r="M36" s="216">
        <v>310</v>
      </c>
      <c r="N36" s="216"/>
      <c r="O36" s="216"/>
      <c r="P36" s="216"/>
      <c r="Q36" s="216"/>
      <c r="R36" s="216">
        <v>125</v>
      </c>
      <c r="S36" s="216"/>
      <c r="T36" s="216"/>
      <c r="U36" s="216"/>
      <c r="V36" s="215">
        <v>1546</v>
      </c>
    </row>
    <row r="37" spans="1:22" s="210" customFormat="1" ht="16.5" hidden="1">
      <c r="A37" s="217" t="s">
        <v>1101</v>
      </c>
      <c r="B37" s="215">
        <v>3047</v>
      </c>
      <c r="C37" s="216">
        <v>9</v>
      </c>
      <c r="D37" s="216">
        <v>9</v>
      </c>
      <c r="E37" s="216">
        <v>46</v>
      </c>
      <c r="F37" s="216">
        <v>212</v>
      </c>
      <c r="G37" s="216">
        <v>153</v>
      </c>
      <c r="H37" s="216"/>
      <c r="I37" s="216">
        <v>243</v>
      </c>
      <c r="J37" s="216">
        <v>120</v>
      </c>
      <c r="K37" s="216">
        <v>19</v>
      </c>
      <c r="L37" s="216">
        <v>77</v>
      </c>
      <c r="M37" s="216">
        <v>211</v>
      </c>
      <c r="N37" s="216"/>
      <c r="O37" s="216"/>
      <c r="P37" s="216"/>
      <c r="Q37" s="216"/>
      <c r="R37" s="216">
        <v>390</v>
      </c>
      <c r="S37" s="216"/>
      <c r="T37" s="216"/>
      <c r="U37" s="216"/>
      <c r="V37" s="215">
        <v>1567</v>
      </c>
    </row>
    <row r="38" spans="1:22" s="210" customFormat="1" ht="16.5" hidden="1">
      <c r="A38" s="217" t="s">
        <v>272</v>
      </c>
      <c r="B38" s="215">
        <v>2623</v>
      </c>
      <c r="C38" s="216">
        <v>11</v>
      </c>
      <c r="D38" s="216">
        <v>11</v>
      </c>
      <c r="E38" s="216">
        <v>40</v>
      </c>
      <c r="F38" s="216">
        <v>182</v>
      </c>
      <c r="G38" s="216">
        <v>160</v>
      </c>
      <c r="H38" s="216"/>
      <c r="I38" s="216">
        <v>186</v>
      </c>
      <c r="J38" s="216">
        <v>85</v>
      </c>
      <c r="K38" s="216">
        <v>11</v>
      </c>
      <c r="L38" s="218">
        <v>102</v>
      </c>
      <c r="M38" s="218">
        <v>86</v>
      </c>
      <c r="N38" s="218"/>
      <c r="O38" s="218"/>
      <c r="P38" s="218"/>
      <c r="Q38" s="218"/>
      <c r="R38" s="218">
        <v>95</v>
      </c>
      <c r="S38" s="218"/>
      <c r="T38" s="218"/>
      <c r="U38" s="218"/>
      <c r="V38" s="219">
        <v>1665</v>
      </c>
    </row>
    <row r="39" spans="1:22" s="210" customFormat="1" ht="16.5" hidden="1">
      <c r="A39" s="217" t="s">
        <v>273</v>
      </c>
      <c r="B39" s="215">
        <v>2387</v>
      </c>
      <c r="C39" s="216">
        <v>16</v>
      </c>
      <c r="D39" s="216">
        <v>16</v>
      </c>
      <c r="E39" s="216">
        <v>44</v>
      </c>
      <c r="F39" s="216">
        <v>139</v>
      </c>
      <c r="G39" s="216">
        <v>146</v>
      </c>
      <c r="H39" s="216"/>
      <c r="I39" s="216">
        <v>146</v>
      </c>
      <c r="J39" s="216">
        <v>107</v>
      </c>
      <c r="K39" s="216">
        <v>8</v>
      </c>
      <c r="L39" s="218">
        <v>93</v>
      </c>
      <c r="M39" s="218">
        <v>227</v>
      </c>
      <c r="N39" s="218"/>
      <c r="O39" s="218"/>
      <c r="P39" s="218"/>
      <c r="Q39" s="218"/>
      <c r="R39" s="218">
        <v>93</v>
      </c>
      <c r="S39" s="218"/>
      <c r="T39" s="218"/>
      <c r="U39" s="218"/>
      <c r="V39" s="219">
        <v>1368</v>
      </c>
    </row>
    <row r="40" spans="1:22" s="210" customFormat="1" ht="16.5" hidden="1">
      <c r="A40" s="217" t="s">
        <v>1102</v>
      </c>
      <c r="B40" s="215">
        <v>2502</v>
      </c>
      <c r="C40" s="216">
        <v>17</v>
      </c>
      <c r="D40" s="216">
        <v>17</v>
      </c>
      <c r="E40" s="216">
        <v>40</v>
      </c>
      <c r="F40" s="216">
        <v>169</v>
      </c>
      <c r="G40" s="216">
        <v>134</v>
      </c>
      <c r="H40" s="216"/>
      <c r="I40" s="216">
        <v>148</v>
      </c>
      <c r="J40" s="216">
        <v>87</v>
      </c>
      <c r="K40" s="216">
        <v>10</v>
      </c>
      <c r="L40" s="216">
        <v>122</v>
      </c>
      <c r="M40" s="216">
        <v>209</v>
      </c>
      <c r="N40" s="216"/>
      <c r="O40" s="216"/>
      <c r="P40" s="216"/>
      <c r="Q40" s="216"/>
      <c r="R40" s="216">
        <v>40</v>
      </c>
      <c r="S40" s="216"/>
      <c r="T40" s="216"/>
      <c r="U40" s="216"/>
      <c r="V40" s="215">
        <v>1526</v>
      </c>
    </row>
    <row r="41" spans="1:22" s="210" customFormat="1" ht="16.5" hidden="1">
      <c r="A41" s="217" t="s">
        <v>274</v>
      </c>
      <c r="B41" s="215">
        <v>2495</v>
      </c>
      <c r="C41" s="216">
        <v>14</v>
      </c>
      <c r="D41" s="216">
        <v>14</v>
      </c>
      <c r="E41" s="216">
        <v>29</v>
      </c>
      <c r="F41" s="216">
        <v>142</v>
      </c>
      <c r="G41" s="216">
        <v>155</v>
      </c>
      <c r="H41" s="216"/>
      <c r="I41" s="216">
        <v>140</v>
      </c>
      <c r="J41" s="216">
        <v>106</v>
      </c>
      <c r="K41" s="216">
        <v>10</v>
      </c>
      <c r="L41" s="216">
        <v>88</v>
      </c>
      <c r="M41" s="216">
        <v>234</v>
      </c>
      <c r="N41" s="216"/>
      <c r="O41" s="216"/>
      <c r="P41" s="216"/>
      <c r="Q41" s="216"/>
      <c r="R41" s="216">
        <v>40</v>
      </c>
      <c r="S41" s="216"/>
      <c r="T41" s="216"/>
      <c r="U41" s="216"/>
      <c r="V41" s="215">
        <v>1537</v>
      </c>
    </row>
    <row r="42" spans="1:22" s="210" customFormat="1" ht="16.5" hidden="1">
      <c r="A42" s="217" t="s">
        <v>1103</v>
      </c>
      <c r="B42" s="215">
        <v>2355</v>
      </c>
      <c r="C42" s="216">
        <v>26</v>
      </c>
      <c r="D42" s="216">
        <v>26</v>
      </c>
      <c r="E42" s="216">
        <v>33</v>
      </c>
      <c r="F42" s="216">
        <v>150</v>
      </c>
      <c r="G42" s="216">
        <v>158</v>
      </c>
      <c r="H42" s="216"/>
      <c r="I42" s="216">
        <v>124</v>
      </c>
      <c r="J42" s="216">
        <v>63</v>
      </c>
      <c r="K42" s="216">
        <v>5</v>
      </c>
      <c r="L42" s="216">
        <v>138</v>
      </c>
      <c r="M42" s="216">
        <v>239</v>
      </c>
      <c r="N42" s="216"/>
      <c r="O42" s="216"/>
      <c r="P42" s="216"/>
      <c r="Q42" s="216"/>
      <c r="R42" s="216">
        <v>56</v>
      </c>
      <c r="S42" s="216"/>
      <c r="T42" s="216"/>
      <c r="U42" s="216"/>
      <c r="V42" s="215">
        <v>1363</v>
      </c>
    </row>
    <row r="43" spans="1:22" s="210" customFormat="1" ht="16.5" hidden="1">
      <c r="A43" s="217" t="s">
        <v>275</v>
      </c>
      <c r="B43" s="215">
        <v>2214</v>
      </c>
      <c r="C43" s="216">
        <v>14</v>
      </c>
      <c r="D43" s="216">
        <v>14</v>
      </c>
      <c r="E43" s="216">
        <v>34</v>
      </c>
      <c r="F43" s="216">
        <v>135</v>
      </c>
      <c r="G43" s="216">
        <v>124</v>
      </c>
      <c r="H43" s="216"/>
      <c r="I43" s="216">
        <v>131</v>
      </c>
      <c r="J43" s="216">
        <v>98</v>
      </c>
      <c r="K43" s="216">
        <v>4</v>
      </c>
      <c r="L43" s="216">
        <v>94</v>
      </c>
      <c r="M43" s="216">
        <v>281</v>
      </c>
      <c r="N43" s="216"/>
      <c r="O43" s="216"/>
      <c r="P43" s="216"/>
      <c r="Q43" s="216"/>
      <c r="R43" s="216">
        <v>48</v>
      </c>
      <c r="S43" s="216"/>
      <c r="T43" s="216"/>
      <c r="U43" s="216"/>
      <c r="V43" s="215">
        <v>1251</v>
      </c>
    </row>
    <row r="44" spans="1:22" s="210" customFormat="1" ht="16.5" hidden="1">
      <c r="A44" s="217" t="s">
        <v>276</v>
      </c>
      <c r="B44" s="215">
        <v>1980</v>
      </c>
      <c r="C44" s="216">
        <v>4</v>
      </c>
      <c r="D44" s="216">
        <v>4</v>
      </c>
      <c r="E44" s="216">
        <v>21</v>
      </c>
      <c r="F44" s="216">
        <v>122</v>
      </c>
      <c r="G44" s="216">
        <v>129</v>
      </c>
      <c r="H44" s="216"/>
      <c r="I44" s="216">
        <v>140</v>
      </c>
      <c r="J44" s="216">
        <v>83</v>
      </c>
      <c r="K44" s="216">
        <v>4</v>
      </c>
      <c r="L44" s="216">
        <v>92</v>
      </c>
      <c r="M44" s="216">
        <v>362</v>
      </c>
      <c r="N44" s="216"/>
      <c r="O44" s="216"/>
      <c r="P44" s="216"/>
      <c r="Q44" s="216"/>
      <c r="R44" s="216">
        <v>61</v>
      </c>
      <c r="S44" s="216"/>
      <c r="T44" s="216"/>
      <c r="U44" s="216"/>
      <c r="V44" s="215">
        <v>962</v>
      </c>
    </row>
    <row r="45" spans="1:22" s="210" customFormat="1" ht="16.5" hidden="1">
      <c r="A45" s="217" t="s">
        <v>277</v>
      </c>
      <c r="B45" s="215">
        <v>2171</v>
      </c>
      <c r="C45" s="216">
        <v>12</v>
      </c>
      <c r="D45" s="216">
        <v>12</v>
      </c>
      <c r="E45" s="216">
        <v>23</v>
      </c>
      <c r="F45" s="216">
        <v>121</v>
      </c>
      <c r="G45" s="216">
        <v>110</v>
      </c>
      <c r="H45" s="216"/>
      <c r="I45" s="216">
        <v>143</v>
      </c>
      <c r="J45" s="216">
        <v>85</v>
      </c>
      <c r="K45" s="216">
        <v>3</v>
      </c>
      <c r="L45" s="216">
        <v>75</v>
      </c>
      <c r="M45" s="216">
        <v>382</v>
      </c>
      <c r="N45" s="216"/>
      <c r="O45" s="216"/>
      <c r="P45" s="216"/>
      <c r="Q45" s="216"/>
      <c r="R45" s="216">
        <v>67</v>
      </c>
      <c r="S45" s="216"/>
      <c r="T45" s="216"/>
      <c r="U45" s="216"/>
      <c r="V45" s="215">
        <v>1150</v>
      </c>
    </row>
    <row r="46" spans="1:22" s="210" customFormat="1" ht="16.5" hidden="1">
      <c r="A46" s="217" t="s">
        <v>278</v>
      </c>
      <c r="B46" s="215">
        <v>2625</v>
      </c>
      <c r="C46" s="216">
        <v>4</v>
      </c>
      <c r="D46" s="216">
        <v>4</v>
      </c>
      <c r="E46" s="216">
        <v>23</v>
      </c>
      <c r="F46" s="216">
        <v>122</v>
      </c>
      <c r="G46" s="216">
        <v>125</v>
      </c>
      <c r="H46" s="216"/>
      <c r="I46" s="216">
        <v>164</v>
      </c>
      <c r="J46" s="216">
        <v>87</v>
      </c>
      <c r="K46" s="216">
        <v>1</v>
      </c>
      <c r="L46" s="216">
        <v>108</v>
      </c>
      <c r="M46" s="216">
        <v>540</v>
      </c>
      <c r="N46" s="216"/>
      <c r="O46" s="216"/>
      <c r="P46" s="216"/>
      <c r="Q46" s="216"/>
      <c r="R46" s="216">
        <v>123</v>
      </c>
      <c r="S46" s="216"/>
      <c r="T46" s="216"/>
      <c r="U46" s="216"/>
      <c r="V46" s="215">
        <v>1328</v>
      </c>
    </row>
    <row r="47" spans="1:22" s="210" customFormat="1" ht="16.5" hidden="1">
      <c r="A47" s="220" t="s">
        <v>1104</v>
      </c>
      <c r="B47" s="221">
        <v>2602</v>
      </c>
      <c r="C47" s="222">
        <v>9</v>
      </c>
      <c r="D47" s="222">
        <v>9</v>
      </c>
      <c r="E47" s="222">
        <v>21</v>
      </c>
      <c r="F47" s="222">
        <v>148</v>
      </c>
      <c r="G47" s="222">
        <v>105</v>
      </c>
      <c r="H47" s="222"/>
      <c r="I47" s="222">
        <v>155</v>
      </c>
      <c r="J47" s="222">
        <v>121</v>
      </c>
      <c r="K47" s="222">
        <v>2</v>
      </c>
      <c r="L47" s="222">
        <v>171</v>
      </c>
      <c r="M47" s="222">
        <v>536</v>
      </c>
      <c r="N47" s="222"/>
      <c r="O47" s="222"/>
      <c r="P47" s="222"/>
      <c r="Q47" s="222"/>
      <c r="R47" s="222">
        <v>114</v>
      </c>
      <c r="S47" s="222"/>
      <c r="T47" s="222"/>
      <c r="U47" s="222"/>
      <c r="V47" s="221">
        <v>1220</v>
      </c>
    </row>
    <row r="51" spans="2:2">
      <c r="B51" s="223"/>
    </row>
    <row r="52" spans="2:2">
      <c r="B52" s="223"/>
    </row>
    <row r="53" spans="2:2">
      <c r="B53" s="223"/>
    </row>
    <row r="54" spans="2:2">
      <c r="B54" s="223"/>
    </row>
    <row r="55" spans="2:2">
      <c r="B55" s="223"/>
    </row>
    <row r="56" spans="2:2">
      <c r="B56" s="223"/>
    </row>
    <row r="57" spans="2:2">
      <c r="B57" s="223"/>
    </row>
    <row r="58" spans="2:2">
      <c r="B58" s="223"/>
    </row>
    <row r="59" spans="2:2">
      <c r="B59" s="223"/>
    </row>
    <row r="60" spans="2:2">
      <c r="B60" s="223"/>
    </row>
    <row r="61" spans="2:2">
      <c r="B61" s="223"/>
    </row>
    <row r="62" spans="2:2">
      <c r="B62" s="223"/>
    </row>
    <row r="63" spans="2:2">
      <c r="B63" s="223"/>
    </row>
    <row r="64" spans="2:2">
      <c r="B64" s="223"/>
    </row>
    <row r="65" spans="2:2">
      <c r="B65" s="223"/>
    </row>
    <row r="66" spans="2:2">
      <c r="B66" s="223"/>
    </row>
  </sheetData>
  <mergeCells count="33">
    <mergeCell ref="R26:R30"/>
    <mergeCell ref="V26:V30"/>
    <mergeCell ref="T3:T7"/>
    <mergeCell ref="U3:U7"/>
    <mergeCell ref="V3:V7"/>
    <mergeCell ref="O3:O7"/>
    <mergeCell ref="P3:P7"/>
    <mergeCell ref="B26:B30"/>
    <mergeCell ref="C26:C30"/>
    <mergeCell ref="D26:D30"/>
    <mergeCell ref="E26:E30"/>
    <mergeCell ref="J26:J30"/>
    <mergeCell ref="L3:L7"/>
    <mergeCell ref="M3:M7"/>
    <mergeCell ref="L26:L30"/>
    <mergeCell ref="M26:M30"/>
    <mergeCell ref="N3:N7"/>
    <mergeCell ref="A1:V1"/>
    <mergeCell ref="R2:V2"/>
    <mergeCell ref="A3:A7"/>
    <mergeCell ref="B3:B7"/>
    <mergeCell ref="C3:C7"/>
    <mergeCell ref="D3:D7"/>
    <mergeCell ref="E3:E7"/>
    <mergeCell ref="F3:F7"/>
    <mergeCell ref="G3:G7"/>
    <mergeCell ref="H3:H7"/>
    <mergeCell ref="Q3:Q7"/>
    <mergeCell ref="R3:R7"/>
    <mergeCell ref="S3:S7"/>
    <mergeCell ref="I3:I7"/>
    <mergeCell ref="J3:J7"/>
    <mergeCell ref="K3:K7"/>
  </mergeCells>
  <phoneticPr fontId="16" type="noConversion"/>
  <printOptions horizontalCentered="1" verticalCentered="1"/>
  <pageMargins left="0.39370078740157483" right="0.39370078740157483" top="0.74803149606299213" bottom="0.74803149606299213" header="0.31496062992125984" footer="0.31496062992125984"/>
  <pageSetup paperSize="9" scale="74"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13"/>
  <sheetViews>
    <sheetView showGridLines="0" workbookViewId="0">
      <selection sqref="A1:G1"/>
    </sheetView>
  </sheetViews>
  <sheetFormatPr defaultColWidth="9" defaultRowHeight="15.75"/>
  <cols>
    <col min="1" max="1" width="31.125" style="3" customWidth="1"/>
    <col min="2" max="7" width="12.625" style="3" customWidth="1"/>
    <col min="8" max="16384" width="9" style="3"/>
  </cols>
  <sheetData>
    <row r="1" spans="1:7" ht="30.6" customHeight="1">
      <c r="A1" s="924" t="s">
        <v>1366</v>
      </c>
      <c r="B1" s="924"/>
      <c r="C1" s="924"/>
      <c r="D1" s="924"/>
      <c r="E1" s="924"/>
      <c r="F1" s="924"/>
      <c r="G1" s="924"/>
    </row>
    <row r="2" spans="1:7" ht="32.1" customHeight="1">
      <c r="A2" s="938"/>
      <c r="B2" s="925" t="s">
        <v>279</v>
      </c>
      <c r="C2" s="925"/>
      <c r="D2" s="925" t="s">
        <v>3</v>
      </c>
      <c r="E2" s="925"/>
      <c r="F2" s="925" t="s">
        <v>4</v>
      </c>
      <c r="G2" s="925"/>
    </row>
    <row r="3" spans="1:7" ht="32.1" customHeight="1">
      <c r="A3" s="939"/>
      <c r="B3" s="224" t="s">
        <v>50</v>
      </c>
      <c r="C3" s="224" t="s">
        <v>47</v>
      </c>
      <c r="D3" s="224" t="s">
        <v>223</v>
      </c>
      <c r="E3" s="224" t="s">
        <v>47</v>
      </c>
      <c r="F3" s="224" t="s">
        <v>49</v>
      </c>
      <c r="G3" s="224" t="s">
        <v>47</v>
      </c>
    </row>
    <row r="4" spans="1:7" ht="32.1" customHeight="1">
      <c r="A4" s="11" t="s">
        <v>280</v>
      </c>
      <c r="B4" s="225">
        <v>425</v>
      </c>
      <c r="C4" s="226">
        <v>100</v>
      </c>
      <c r="D4" s="225">
        <v>442</v>
      </c>
      <c r="E4" s="226">
        <v>100</v>
      </c>
      <c r="F4" s="9">
        <f>SUM(F5:F11)</f>
        <v>481</v>
      </c>
      <c r="G4" s="8">
        <f>SUM(G5:G11)</f>
        <v>100</v>
      </c>
    </row>
    <row r="5" spans="1:7" ht="32.1" customHeight="1">
      <c r="A5" s="11" t="s">
        <v>281</v>
      </c>
      <c r="B5" s="225">
        <v>114</v>
      </c>
      <c r="C5" s="227">
        <v>26.823529411764707</v>
      </c>
      <c r="D5" s="225">
        <v>110</v>
      </c>
      <c r="E5" s="227">
        <v>24.886877828054299</v>
      </c>
      <c r="F5" s="6">
        <v>140</v>
      </c>
      <c r="G5" s="7">
        <f>F5/F$4*100</f>
        <v>29.106029106029109</v>
      </c>
    </row>
    <row r="6" spans="1:7" ht="32.1" customHeight="1">
      <c r="A6" s="11" t="s">
        <v>282</v>
      </c>
      <c r="B6" s="225">
        <v>97</v>
      </c>
      <c r="C6" s="227">
        <v>22.823529411764707</v>
      </c>
      <c r="D6" s="225">
        <v>94</v>
      </c>
      <c r="E6" s="227">
        <v>21.266968325791854</v>
      </c>
      <c r="F6" s="6">
        <v>123</v>
      </c>
      <c r="G6" s="7">
        <f t="shared" ref="G6:G11" si="0">F6/F$4*100</f>
        <v>25.571725571725572</v>
      </c>
    </row>
    <row r="7" spans="1:7" ht="32.1" customHeight="1">
      <c r="A7" s="11" t="s">
        <v>283</v>
      </c>
      <c r="B7" s="225">
        <v>67</v>
      </c>
      <c r="C7" s="227">
        <v>15.764705882352942</v>
      </c>
      <c r="D7" s="225">
        <v>70</v>
      </c>
      <c r="E7" s="227">
        <v>15.837104072398189</v>
      </c>
      <c r="F7" s="6">
        <v>66</v>
      </c>
      <c r="G7" s="7">
        <f t="shared" si="0"/>
        <v>13.721413721413722</v>
      </c>
    </row>
    <row r="8" spans="1:7" ht="32.1" customHeight="1">
      <c r="A8" s="11" t="s">
        <v>284</v>
      </c>
      <c r="B8" s="225">
        <v>80</v>
      </c>
      <c r="C8" s="227">
        <v>18.823529411764707</v>
      </c>
      <c r="D8" s="225">
        <v>92</v>
      </c>
      <c r="E8" s="227">
        <v>20.81447963800905</v>
      </c>
      <c r="F8" s="6">
        <v>83</v>
      </c>
      <c r="G8" s="7">
        <f t="shared" si="0"/>
        <v>17.255717255717258</v>
      </c>
    </row>
    <row r="9" spans="1:7" ht="32.1" customHeight="1">
      <c r="A9" s="11" t="s">
        <v>285</v>
      </c>
      <c r="B9" s="225">
        <v>49</v>
      </c>
      <c r="C9" s="227">
        <v>11.529411764705882</v>
      </c>
      <c r="D9" s="225">
        <v>46</v>
      </c>
      <c r="E9" s="227">
        <v>10.407239819004525</v>
      </c>
      <c r="F9" s="6">
        <v>43</v>
      </c>
      <c r="G9" s="7">
        <f t="shared" si="0"/>
        <v>8.9397089397089395</v>
      </c>
    </row>
    <row r="10" spans="1:7" ht="32.1" customHeight="1">
      <c r="A10" s="11" t="s">
        <v>286</v>
      </c>
      <c r="B10" s="225">
        <v>16</v>
      </c>
      <c r="C10" s="227">
        <v>3.7647058823529407</v>
      </c>
      <c r="D10" s="225">
        <v>22</v>
      </c>
      <c r="E10" s="227">
        <v>4.9773755656108598</v>
      </c>
      <c r="F10" s="6">
        <v>9</v>
      </c>
      <c r="G10" s="7">
        <f t="shared" si="0"/>
        <v>1.8711018711018712</v>
      </c>
    </row>
    <row r="11" spans="1:7" ht="32.1" customHeight="1">
      <c r="A11" s="11" t="s">
        <v>287</v>
      </c>
      <c r="B11" s="225">
        <v>2</v>
      </c>
      <c r="C11" s="227">
        <v>0.47058823529411759</v>
      </c>
      <c r="D11" s="225">
        <v>8</v>
      </c>
      <c r="E11" s="227">
        <v>1.809954751131222</v>
      </c>
      <c r="F11" s="6">
        <v>17</v>
      </c>
      <c r="G11" s="7">
        <f t="shared" si="0"/>
        <v>3.5343035343035343</v>
      </c>
    </row>
    <row r="12" spans="1:7" ht="32.1" customHeight="1">
      <c r="A12" s="255" t="s">
        <v>288</v>
      </c>
      <c r="B12" s="632">
        <v>79.44</v>
      </c>
      <c r="C12" s="633"/>
      <c r="D12" s="632">
        <v>87.321266968299994</v>
      </c>
      <c r="E12" s="633"/>
      <c r="F12" s="634">
        <v>80.846153846199996</v>
      </c>
      <c r="G12" s="635"/>
    </row>
    <row r="13" spans="1:7" s="15" customFormat="1" ht="17.25" customHeight="1">
      <c r="A13" s="15" t="s">
        <v>754</v>
      </c>
      <c r="B13" s="228"/>
      <c r="C13" s="228"/>
    </row>
  </sheetData>
  <mergeCells count="5">
    <mergeCell ref="A1:G1"/>
    <mergeCell ref="A2:A3"/>
    <mergeCell ref="B2:C2"/>
    <mergeCell ref="D2:E2"/>
    <mergeCell ref="F2:G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8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4"/>
  <sheetViews>
    <sheetView showGridLines="0" zoomScaleNormal="100" workbookViewId="0">
      <selection sqref="A1:H1"/>
    </sheetView>
  </sheetViews>
  <sheetFormatPr defaultColWidth="10" defaultRowHeight="15.75"/>
  <cols>
    <col min="1" max="1" width="5.125" style="241" customWidth="1"/>
    <col min="2" max="2" width="36.125" style="241" customWidth="1"/>
    <col min="3" max="8" width="9.625" style="241" customWidth="1"/>
    <col min="9" max="16384" width="10" style="241"/>
  </cols>
  <sheetData>
    <row r="1" spans="1:8" s="229" customFormat="1" ht="29.1" customHeight="1">
      <c r="A1" s="1069" t="s">
        <v>1367</v>
      </c>
      <c r="B1" s="1069"/>
      <c r="C1" s="1069"/>
      <c r="D1" s="1069"/>
      <c r="E1" s="1069"/>
      <c r="F1" s="1069"/>
      <c r="G1" s="1069"/>
      <c r="H1" s="1069"/>
    </row>
    <row r="2" spans="1:8" s="230" customFormat="1" ht="27" customHeight="1">
      <c r="A2" s="1074"/>
      <c r="B2" s="1074"/>
      <c r="C2" s="925" t="s">
        <v>779</v>
      </c>
      <c r="D2" s="925"/>
      <c r="E2" s="925" t="s">
        <v>3</v>
      </c>
      <c r="F2" s="925"/>
      <c r="G2" s="925" t="s">
        <v>4</v>
      </c>
      <c r="H2" s="925"/>
    </row>
    <row r="3" spans="1:8" s="230" customFormat="1" ht="27" customHeight="1">
      <c r="A3" s="1075"/>
      <c r="B3" s="1075"/>
      <c r="C3" s="224" t="s">
        <v>289</v>
      </c>
      <c r="D3" s="224" t="s">
        <v>47</v>
      </c>
      <c r="E3" s="224" t="s">
        <v>289</v>
      </c>
      <c r="F3" s="224" t="s">
        <v>47</v>
      </c>
      <c r="G3" s="224" t="s">
        <v>289</v>
      </c>
      <c r="H3" s="224" t="s">
        <v>290</v>
      </c>
    </row>
    <row r="4" spans="1:8" s="230" customFormat="1" ht="21.75" customHeight="1">
      <c r="A4" s="1070" t="s">
        <v>776</v>
      </c>
      <c r="B4" s="1071"/>
      <c r="C4" s="231">
        <v>178</v>
      </c>
      <c r="D4" s="232">
        <v>100</v>
      </c>
      <c r="E4" s="231">
        <v>186</v>
      </c>
      <c r="F4" s="232">
        <v>100</v>
      </c>
      <c r="G4" s="233">
        <f>SUM(G6:G32)</f>
        <v>253</v>
      </c>
      <c r="H4" s="234">
        <f>SUM(H6:H32)</f>
        <v>100</v>
      </c>
    </row>
    <row r="5" spans="1:8" s="230" customFormat="1" ht="18" customHeight="1">
      <c r="A5" s="1072" t="s">
        <v>756</v>
      </c>
      <c r="B5" s="639" t="s">
        <v>755</v>
      </c>
      <c r="C5" s="231"/>
      <c r="D5" s="232"/>
      <c r="E5" s="231"/>
      <c r="F5" s="232"/>
      <c r="G5" s="235"/>
      <c r="H5" s="236"/>
    </row>
    <row r="6" spans="1:8" s="237" customFormat="1" ht="18" customHeight="1">
      <c r="A6" s="1072"/>
      <c r="B6" s="636" t="s">
        <v>291</v>
      </c>
      <c r="C6" s="231">
        <v>1</v>
      </c>
      <c r="D6" s="232">
        <v>0.5617977528089888</v>
      </c>
      <c r="E6" s="231">
        <v>0</v>
      </c>
      <c r="F6" s="232">
        <v>0</v>
      </c>
      <c r="G6" s="235">
        <v>0</v>
      </c>
      <c r="H6" s="232">
        <f>G6/G$4*100</f>
        <v>0</v>
      </c>
    </row>
    <row r="7" spans="1:8" s="237" customFormat="1" ht="18" customHeight="1">
      <c r="A7" s="1072"/>
      <c r="B7" s="636" t="s">
        <v>292</v>
      </c>
      <c r="C7" s="231">
        <v>0</v>
      </c>
      <c r="D7" s="232">
        <v>0</v>
      </c>
      <c r="E7" s="231">
        <v>0</v>
      </c>
      <c r="F7" s="232">
        <v>0</v>
      </c>
      <c r="G7" s="235">
        <v>7</v>
      </c>
      <c r="H7" s="236">
        <f t="shared" ref="H7:H32" si="0">G7/G$4*100</f>
        <v>2.766798418972332</v>
      </c>
    </row>
    <row r="8" spans="1:8" s="237" customFormat="1" ht="18" customHeight="1">
      <c r="A8" s="1072"/>
      <c r="B8" s="640" t="s">
        <v>757</v>
      </c>
      <c r="C8" s="231"/>
      <c r="D8" s="232"/>
      <c r="E8" s="231"/>
      <c r="F8" s="232"/>
      <c r="G8" s="235"/>
      <c r="H8" s="236"/>
    </row>
    <row r="9" spans="1:8" s="237" customFormat="1" ht="18" customHeight="1">
      <c r="A9" s="1072"/>
      <c r="B9" s="636" t="s">
        <v>758</v>
      </c>
      <c r="C9" s="231">
        <v>81</v>
      </c>
      <c r="D9" s="232">
        <v>45.50561797752809</v>
      </c>
      <c r="E9" s="231">
        <v>83</v>
      </c>
      <c r="F9" s="232">
        <v>44.623655913978496</v>
      </c>
      <c r="G9" s="235">
        <v>129</v>
      </c>
      <c r="H9" s="236">
        <f t="shared" si="0"/>
        <v>50.988142292490124</v>
      </c>
    </row>
    <row r="10" spans="1:8" s="237" customFormat="1" ht="18" customHeight="1">
      <c r="A10" s="1072"/>
      <c r="B10" s="636" t="s">
        <v>759</v>
      </c>
      <c r="C10" s="231">
        <v>5</v>
      </c>
      <c r="D10" s="232">
        <v>2.8089887640449436</v>
      </c>
      <c r="E10" s="231">
        <v>7</v>
      </c>
      <c r="F10" s="232">
        <v>3.763440860215054</v>
      </c>
      <c r="G10" s="235">
        <v>13</v>
      </c>
      <c r="H10" s="236">
        <f t="shared" si="0"/>
        <v>5.1383399209486171</v>
      </c>
    </row>
    <row r="11" spans="1:8" s="237" customFormat="1" ht="18" customHeight="1">
      <c r="A11" s="1072"/>
      <c r="B11" s="640" t="s">
        <v>760</v>
      </c>
      <c r="C11" s="231"/>
      <c r="D11" s="232"/>
      <c r="E11" s="231"/>
      <c r="F11" s="232"/>
      <c r="G11" s="235"/>
      <c r="H11" s="236"/>
    </row>
    <row r="12" spans="1:8" s="237" customFormat="1" ht="18" customHeight="1">
      <c r="A12" s="1072"/>
      <c r="B12" s="636" t="s">
        <v>761</v>
      </c>
      <c r="C12" s="231">
        <v>4</v>
      </c>
      <c r="D12" s="232">
        <v>2.2471910112359552</v>
      </c>
      <c r="E12" s="231">
        <v>6</v>
      </c>
      <c r="F12" s="232">
        <v>3.225806451612903</v>
      </c>
      <c r="G12" s="235">
        <v>11</v>
      </c>
      <c r="H12" s="236">
        <f t="shared" si="0"/>
        <v>4.3478260869565215</v>
      </c>
    </row>
    <row r="13" spans="1:8" s="237" customFormat="1" ht="18" customHeight="1">
      <c r="A13" s="1072"/>
      <c r="B13" s="640" t="s">
        <v>762</v>
      </c>
      <c r="C13" s="231"/>
      <c r="D13" s="232"/>
      <c r="E13" s="231"/>
      <c r="F13" s="232"/>
      <c r="G13" s="235"/>
      <c r="H13" s="236"/>
    </row>
    <row r="14" spans="1:8" s="230" customFormat="1" ht="18" customHeight="1">
      <c r="A14" s="1072"/>
      <c r="B14" s="636" t="s">
        <v>763</v>
      </c>
      <c r="C14" s="231">
        <v>3</v>
      </c>
      <c r="D14" s="232">
        <v>1.6853932584269662</v>
      </c>
      <c r="E14" s="231">
        <v>3</v>
      </c>
      <c r="F14" s="232">
        <v>1.6129032258064515</v>
      </c>
      <c r="G14" s="235">
        <v>14</v>
      </c>
      <c r="H14" s="236">
        <f t="shared" si="0"/>
        <v>5.5335968379446641</v>
      </c>
    </row>
    <row r="15" spans="1:8" s="239" customFormat="1" ht="18" customHeight="1">
      <c r="A15" s="1072"/>
      <c r="B15" s="636" t="s">
        <v>293</v>
      </c>
      <c r="C15" s="231">
        <v>0</v>
      </c>
      <c r="D15" s="232">
        <v>0</v>
      </c>
      <c r="E15" s="231">
        <v>0</v>
      </c>
      <c r="F15" s="232">
        <v>0</v>
      </c>
      <c r="G15" s="238">
        <v>0</v>
      </c>
      <c r="H15" s="232">
        <f t="shared" si="0"/>
        <v>0</v>
      </c>
    </row>
    <row r="16" spans="1:8" s="240" customFormat="1" ht="18" customHeight="1">
      <c r="A16" s="1072"/>
      <c r="B16" s="636" t="s">
        <v>294</v>
      </c>
      <c r="C16" s="231">
        <v>0</v>
      </c>
      <c r="D16" s="232">
        <v>0</v>
      </c>
      <c r="E16" s="231">
        <v>0</v>
      </c>
      <c r="F16" s="232">
        <v>0</v>
      </c>
      <c r="G16" s="238">
        <v>0</v>
      </c>
      <c r="H16" s="232">
        <f t="shared" si="0"/>
        <v>0</v>
      </c>
    </row>
    <row r="17" spans="1:8" s="240" customFormat="1" ht="18" customHeight="1">
      <c r="A17" s="1072"/>
      <c r="B17" s="636" t="s">
        <v>764</v>
      </c>
      <c r="C17" s="231">
        <v>0</v>
      </c>
      <c r="D17" s="232">
        <v>0</v>
      </c>
      <c r="E17" s="231">
        <v>0</v>
      </c>
      <c r="F17" s="232">
        <v>0</v>
      </c>
      <c r="G17" s="238">
        <v>0</v>
      </c>
      <c r="H17" s="232">
        <f t="shared" si="0"/>
        <v>0</v>
      </c>
    </row>
    <row r="18" spans="1:8" s="240" customFormat="1" ht="12" customHeight="1">
      <c r="A18" s="638"/>
      <c r="B18" s="636"/>
      <c r="C18" s="231"/>
      <c r="D18" s="232"/>
      <c r="E18" s="231"/>
      <c r="F18" s="232"/>
      <c r="G18" s="238"/>
      <c r="H18" s="236"/>
    </row>
    <row r="19" spans="1:8" s="240" customFormat="1" ht="18" customHeight="1">
      <c r="A19" s="1073" t="s">
        <v>774</v>
      </c>
      <c r="B19" s="640" t="s">
        <v>771</v>
      </c>
      <c r="C19" s="231"/>
      <c r="D19" s="232"/>
      <c r="E19" s="231"/>
      <c r="F19" s="232"/>
      <c r="G19" s="238"/>
      <c r="H19" s="236"/>
    </row>
    <row r="20" spans="1:8" s="237" customFormat="1" ht="18" customHeight="1">
      <c r="A20" s="1073"/>
      <c r="B20" s="636" t="s">
        <v>295</v>
      </c>
      <c r="C20" s="231">
        <v>23</v>
      </c>
      <c r="D20" s="232">
        <v>12.921348314606742</v>
      </c>
      <c r="E20" s="231">
        <v>7</v>
      </c>
      <c r="F20" s="232">
        <v>3.763440860215054</v>
      </c>
      <c r="G20" s="235">
        <v>12</v>
      </c>
      <c r="H20" s="236">
        <f t="shared" si="0"/>
        <v>4.7430830039525684</v>
      </c>
    </row>
    <row r="21" spans="1:8" s="237" customFormat="1" ht="18" customHeight="1">
      <c r="A21" s="1073"/>
      <c r="B21" s="636" t="s">
        <v>296</v>
      </c>
      <c r="C21" s="231">
        <v>37</v>
      </c>
      <c r="D21" s="232">
        <v>20.786516853932586</v>
      </c>
      <c r="E21" s="231">
        <v>48</v>
      </c>
      <c r="F21" s="232">
        <v>25.806451612903224</v>
      </c>
      <c r="G21" s="235">
        <v>50</v>
      </c>
      <c r="H21" s="236">
        <f t="shared" si="0"/>
        <v>19.762845849802371</v>
      </c>
    </row>
    <row r="22" spans="1:8" s="230" customFormat="1" ht="18" customHeight="1">
      <c r="A22" s="1073"/>
      <c r="B22" s="636" t="s">
        <v>765</v>
      </c>
      <c r="C22" s="231">
        <v>0</v>
      </c>
      <c r="D22" s="232">
        <v>0</v>
      </c>
      <c r="E22" s="231">
        <v>1</v>
      </c>
      <c r="F22" s="232">
        <v>0.53763440860215062</v>
      </c>
      <c r="G22" s="235">
        <v>0</v>
      </c>
      <c r="H22" s="232">
        <f t="shared" si="0"/>
        <v>0</v>
      </c>
    </row>
    <row r="23" spans="1:8" s="237" customFormat="1" ht="18" customHeight="1">
      <c r="A23" s="1073"/>
      <c r="B23" s="636" t="s">
        <v>766</v>
      </c>
      <c r="C23" s="231">
        <v>0</v>
      </c>
      <c r="D23" s="232">
        <v>0</v>
      </c>
      <c r="E23" s="231">
        <v>0</v>
      </c>
      <c r="F23" s="232">
        <v>0</v>
      </c>
      <c r="G23" s="235">
        <v>0</v>
      </c>
      <c r="H23" s="232">
        <f t="shared" si="0"/>
        <v>0</v>
      </c>
    </row>
    <row r="24" spans="1:8" s="237" customFormat="1" ht="18" customHeight="1">
      <c r="A24" s="1073"/>
      <c r="B24" s="636" t="s">
        <v>767</v>
      </c>
      <c r="C24" s="231">
        <v>0</v>
      </c>
      <c r="D24" s="232">
        <v>0</v>
      </c>
      <c r="E24" s="231">
        <v>0</v>
      </c>
      <c r="F24" s="232">
        <v>0</v>
      </c>
      <c r="G24" s="235">
        <v>0</v>
      </c>
      <c r="H24" s="232">
        <f t="shared" si="0"/>
        <v>0</v>
      </c>
    </row>
    <row r="25" spans="1:8" s="237" customFormat="1" ht="18" customHeight="1">
      <c r="A25" s="1073"/>
      <c r="B25" s="640" t="s">
        <v>772</v>
      </c>
      <c r="C25" s="231"/>
      <c r="D25" s="232"/>
      <c r="E25" s="231"/>
      <c r="F25" s="232"/>
      <c r="G25" s="235"/>
      <c r="H25" s="236"/>
    </row>
    <row r="26" spans="1:8" s="237" customFormat="1" ht="18" customHeight="1">
      <c r="A26" s="1073"/>
      <c r="B26" s="636" t="s">
        <v>773</v>
      </c>
      <c r="C26" s="231">
        <v>13</v>
      </c>
      <c r="D26" s="232">
        <v>7.3033707865168536</v>
      </c>
      <c r="E26" s="231">
        <v>19</v>
      </c>
      <c r="F26" s="232">
        <v>10.21505376344086</v>
      </c>
      <c r="G26" s="235">
        <v>17</v>
      </c>
      <c r="H26" s="236">
        <f t="shared" si="0"/>
        <v>6.7193675889328066</v>
      </c>
    </row>
    <row r="27" spans="1:8" s="237" customFormat="1" ht="18" customHeight="1">
      <c r="A27" s="1073"/>
      <c r="B27" s="636" t="s">
        <v>768</v>
      </c>
      <c r="C27" s="231">
        <v>1</v>
      </c>
      <c r="D27" s="232">
        <v>0.5617977528089888</v>
      </c>
      <c r="E27" s="231">
        <v>0</v>
      </c>
      <c r="F27" s="232">
        <v>0</v>
      </c>
      <c r="G27" s="235">
        <v>0</v>
      </c>
      <c r="H27" s="232">
        <f t="shared" si="0"/>
        <v>0</v>
      </c>
    </row>
    <row r="28" spans="1:8" s="237" customFormat="1" ht="18" customHeight="1">
      <c r="A28" s="1073"/>
      <c r="B28" s="640" t="s">
        <v>775</v>
      </c>
      <c r="C28" s="231"/>
      <c r="D28" s="232"/>
      <c r="E28" s="231"/>
      <c r="F28" s="232"/>
      <c r="G28" s="235"/>
      <c r="H28" s="232"/>
    </row>
    <row r="29" spans="1:8" s="230" customFormat="1" ht="18" customHeight="1">
      <c r="A29" s="1073"/>
      <c r="B29" s="636" t="s">
        <v>769</v>
      </c>
      <c r="C29" s="231">
        <v>0</v>
      </c>
      <c r="D29" s="232">
        <v>0</v>
      </c>
      <c r="E29" s="231">
        <v>0</v>
      </c>
      <c r="F29" s="232">
        <v>0</v>
      </c>
      <c r="G29" s="235">
        <v>0</v>
      </c>
      <c r="H29" s="232">
        <f t="shared" si="0"/>
        <v>0</v>
      </c>
    </row>
    <row r="30" spans="1:8" s="230" customFormat="1" ht="18" customHeight="1">
      <c r="A30" s="1073"/>
      <c r="B30" s="636" t="s">
        <v>770</v>
      </c>
      <c r="C30" s="231">
        <v>0</v>
      </c>
      <c r="D30" s="232">
        <v>0</v>
      </c>
      <c r="E30" s="231">
        <v>0</v>
      </c>
      <c r="F30" s="232">
        <v>0</v>
      </c>
      <c r="G30" s="235">
        <v>0</v>
      </c>
      <c r="H30" s="232">
        <f t="shared" si="0"/>
        <v>0</v>
      </c>
    </row>
    <row r="31" spans="1:8" ht="18" customHeight="1">
      <c r="A31" s="1073"/>
      <c r="B31" s="636" t="s">
        <v>297</v>
      </c>
      <c r="C31" s="231">
        <v>0</v>
      </c>
      <c r="D31" s="232">
        <v>0</v>
      </c>
      <c r="E31" s="231">
        <v>0</v>
      </c>
      <c r="F31" s="232">
        <v>0</v>
      </c>
      <c r="G31" s="235">
        <v>0</v>
      </c>
      <c r="H31" s="232">
        <f t="shared" si="0"/>
        <v>0</v>
      </c>
    </row>
    <row r="32" spans="1:8" ht="18" customHeight="1">
      <c r="A32" s="1067" t="s">
        <v>777</v>
      </c>
      <c r="B32" s="1068"/>
      <c r="C32" s="242">
        <v>10</v>
      </c>
      <c r="D32" s="243">
        <v>5.6179775280898872</v>
      </c>
      <c r="E32" s="242">
        <v>12</v>
      </c>
      <c r="F32" s="243">
        <v>6.4516129032258061</v>
      </c>
      <c r="G32" s="244">
        <v>0</v>
      </c>
      <c r="H32" s="243">
        <f t="shared" si="0"/>
        <v>0</v>
      </c>
    </row>
    <row r="33" spans="1:13" s="245" customFormat="1" ht="16.5" customHeight="1">
      <c r="A33" s="637" t="s">
        <v>691</v>
      </c>
      <c r="C33" s="241"/>
      <c r="D33" s="241"/>
      <c r="E33" s="241"/>
      <c r="F33" s="241"/>
      <c r="G33" s="241"/>
      <c r="H33" s="241"/>
      <c r="I33" s="241"/>
      <c r="J33" s="241"/>
      <c r="K33" s="241"/>
      <c r="L33" s="241"/>
      <c r="M33" s="241"/>
    </row>
    <row r="34" spans="1:13" ht="16.5" customHeight="1">
      <c r="A34" s="601" t="s">
        <v>778</v>
      </c>
      <c r="C34" s="246"/>
      <c r="D34" s="246"/>
      <c r="E34" s="246"/>
      <c r="F34" s="246"/>
      <c r="G34" s="246"/>
      <c r="H34" s="246"/>
      <c r="I34" s="246"/>
      <c r="J34" s="246"/>
      <c r="K34" s="246"/>
      <c r="L34" s="246"/>
      <c r="M34" s="246"/>
    </row>
  </sheetData>
  <mergeCells count="9">
    <mergeCell ref="A32:B32"/>
    <mergeCell ref="C2:D2"/>
    <mergeCell ref="E2:F2"/>
    <mergeCell ref="G2:H2"/>
    <mergeCell ref="A1:H1"/>
    <mergeCell ref="A4:B4"/>
    <mergeCell ref="A5:A17"/>
    <mergeCell ref="A19:A31"/>
    <mergeCell ref="A2:B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12"/>
  <sheetViews>
    <sheetView showGridLines="0" workbookViewId="0">
      <selection activeCell="C16" sqref="C16"/>
    </sheetView>
  </sheetViews>
  <sheetFormatPr defaultColWidth="9" defaultRowHeight="15.75"/>
  <cols>
    <col min="1" max="1" width="41.125" style="247" customWidth="1"/>
    <col min="2" max="6" width="13.125" style="247" customWidth="1"/>
    <col min="7" max="16384" width="9" style="247"/>
  </cols>
  <sheetData>
    <row r="1" spans="1:6" ht="34.5" customHeight="1">
      <c r="A1" s="1076" t="s">
        <v>1368</v>
      </c>
      <c r="B1" s="1076"/>
      <c r="C1" s="1076"/>
      <c r="D1" s="1076"/>
      <c r="E1" s="1076"/>
      <c r="F1" s="1076"/>
    </row>
    <row r="2" spans="1:6" ht="35.85" customHeight="1">
      <c r="A2" s="590"/>
      <c r="B2" s="591" t="s">
        <v>298</v>
      </c>
      <c r="C2" s="591" t="s">
        <v>1</v>
      </c>
      <c r="D2" s="591" t="s">
        <v>2</v>
      </c>
      <c r="E2" s="591" t="s">
        <v>3</v>
      </c>
      <c r="F2" s="591" t="s">
        <v>4</v>
      </c>
    </row>
    <row r="3" spans="1:6" ht="25.5" customHeight="1">
      <c r="A3" s="642" t="s">
        <v>782</v>
      </c>
      <c r="B3" s="248">
        <v>199.9049036713005</v>
      </c>
      <c r="C3" s="248">
        <v>212.82950073157184</v>
      </c>
      <c r="D3" s="248">
        <v>213.07480025015187</v>
      </c>
      <c r="E3" s="248">
        <v>208.49031130603734</v>
      </c>
      <c r="F3" s="248">
        <v>204.58426884312129</v>
      </c>
    </row>
    <row r="4" spans="1:6" ht="25.5" customHeight="1">
      <c r="A4" s="643" t="s">
        <v>783</v>
      </c>
      <c r="B4" s="249">
        <v>52.543999999999997</v>
      </c>
      <c r="C4" s="249">
        <v>52.691699999999997</v>
      </c>
      <c r="D4" s="249">
        <v>52.1435811582</v>
      </c>
      <c r="E4" s="249">
        <v>54.952390594500002</v>
      </c>
      <c r="F4" s="249">
        <v>53.4941462962</v>
      </c>
    </row>
    <row r="5" spans="1:6" ht="25.5" customHeight="1">
      <c r="A5" s="643" t="s">
        <v>784</v>
      </c>
      <c r="B5" s="250">
        <v>7791</v>
      </c>
      <c r="C5" s="250">
        <v>7448</v>
      </c>
      <c r="D5" s="250">
        <v>8278</v>
      </c>
      <c r="E5" s="250">
        <v>8202</v>
      </c>
      <c r="F5" s="250">
        <v>7585</v>
      </c>
    </row>
    <row r="6" spans="1:6" ht="25.5" customHeight="1">
      <c r="A6" s="643" t="s">
        <v>785</v>
      </c>
      <c r="B6" s="250">
        <v>6353</v>
      </c>
      <c r="C6" s="250">
        <v>5957</v>
      </c>
      <c r="D6" s="250">
        <v>6518</v>
      </c>
      <c r="E6" s="250">
        <v>6368</v>
      </c>
      <c r="F6" s="250">
        <v>5827</v>
      </c>
    </row>
    <row r="7" spans="1:6" ht="25.5" customHeight="1">
      <c r="A7" s="644" t="s">
        <v>786</v>
      </c>
      <c r="B7" s="249">
        <f>B6/B5*100</f>
        <v>81.542805801565905</v>
      </c>
      <c r="C7" s="249">
        <f>C6/C5*100</f>
        <v>79.981203007518801</v>
      </c>
      <c r="D7" s="249">
        <f>D6/D5*100</f>
        <v>78.738825803334137</v>
      </c>
      <c r="E7" s="249">
        <f>E6/E5*100</f>
        <v>77.639600097537183</v>
      </c>
      <c r="F7" s="249">
        <f>F6/F5*100</f>
        <v>76.82267633487146</v>
      </c>
    </row>
    <row r="8" spans="1:6" ht="25.5" customHeight="1">
      <c r="A8" s="645" t="s">
        <v>781</v>
      </c>
      <c r="B8" s="251">
        <v>96.719797089841137</v>
      </c>
      <c r="C8" s="251">
        <v>96.722159707430777</v>
      </c>
      <c r="D8" s="251">
        <v>96.664156626506028</v>
      </c>
      <c r="E8" s="251">
        <v>96.468016748742528</v>
      </c>
      <c r="F8" s="251">
        <v>96.274384567085974</v>
      </c>
    </row>
    <row r="9" spans="1:6">
      <c r="A9" s="641" t="s">
        <v>780</v>
      </c>
      <c r="B9" s="252"/>
      <c r="C9" s="252"/>
      <c r="D9" s="252"/>
      <c r="E9" s="252"/>
      <c r="F9" s="252"/>
    </row>
    <row r="10" spans="1:6">
      <c r="A10" s="253" t="s">
        <v>787</v>
      </c>
      <c r="B10" s="254"/>
      <c r="C10" s="254"/>
      <c r="D10" s="254"/>
      <c r="E10" s="143"/>
      <c r="F10" s="143"/>
    </row>
    <row r="11" spans="1:6">
      <c r="A11" s="253" t="s">
        <v>788</v>
      </c>
      <c r="B11" s="254"/>
      <c r="C11" s="254"/>
      <c r="D11" s="254"/>
      <c r="E11" s="143"/>
      <c r="F11" s="143"/>
    </row>
    <row r="12" spans="1:6">
      <c r="A12" s="253" t="s">
        <v>299</v>
      </c>
      <c r="B12" s="254"/>
      <c r="C12" s="254"/>
      <c r="D12" s="254"/>
    </row>
  </sheetData>
  <mergeCells count="1">
    <mergeCell ref="A1:F1"/>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89"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8"/>
  <sheetViews>
    <sheetView showGridLines="0" workbookViewId="0">
      <selection activeCell="I28" sqref="I28"/>
    </sheetView>
  </sheetViews>
  <sheetFormatPr defaultColWidth="9" defaultRowHeight="15.75"/>
  <cols>
    <col min="1" max="1" width="6.125" style="3" customWidth="1"/>
    <col min="2" max="2" width="5" style="263" customWidth="1"/>
    <col min="3" max="10" width="10.5" style="3" customWidth="1"/>
    <col min="11" max="11" width="11.625" style="3" bestFit="1" customWidth="1"/>
    <col min="12" max="16384" width="9" style="3"/>
  </cols>
  <sheetData>
    <row r="1" spans="1:10" ht="30.6" customHeight="1">
      <c r="A1" s="1080" t="s">
        <v>1369</v>
      </c>
      <c r="B1" s="1080"/>
      <c r="C1" s="1080"/>
      <c r="D1" s="1080"/>
      <c r="E1" s="1080"/>
      <c r="F1" s="1080"/>
      <c r="G1" s="1080"/>
      <c r="H1" s="1080"/>
      <c r="I1" s="1080"/>
      <c r="J1" s="1080"/>
    </row>
    <row r="2" spans="1:10" ht="40.5" customHeight="1">
      <c r="A2" s="938"/>
      <c r="B2" s="938"/>
      <c r="C2" s="646" t="s">
        <v>300</v>
      </c>
      <c r="D2" s="646" t="s">
        <v>301</v>
      </c>
      <c r="E2" s="646" t="s">
        <v>302</v>
      </c>
      <c r="F2" s="646" t="s">
        <v>303</v>
      </c>
      <c r="G2" s="646" t="s">
        <v>304</v>
      </c>
      <c r="H2" s="646" t="s">
        <v>305</v>
      </c>
      <c r="I2" s="646" t="s">
        <v>306</v>
      </c>
      <c r="J2" s="646" t="s">
        <v>307</v>
      </c>
    </row>
    <row r="3" spans="1:10" s="257" customFormat="1" ht="18" customHeight="1">
      <c r="A3" s="1078" t="s">
        <v>190</v>
      </c>
      <c r="B3" s="256" t="s">
        <v>308</v>
      </c>
      <c r="C3" s="6">
        <f t="shared" ref="C3:C20" si="0">SUM(D3:J3)</f>
        <v>196861</v>
      </c>
      <c r="D3" s="6">
        <v>174734</v>
      </c>
      <c r="E3" s="6">
        <v>55</v>
      </c>
      <c r="F3" s="6">
        <v>6819</v>
      </c>
      <c r="G3" s="6">
        <v>846</v>
      </c>
      <c r="H3" s="6">
        <v>14237</v>
      </c>
      <c r="I3" s="6">
        <v>1</v>
      </c>
      <c r="J3" s="6">
        <v>169</v>
      </c>
    </row>
    <row r="4" spans="1:10" s="257" customFormat="1" ht="18" customHeight="1">
      <c r="A4" s="1078"/>
      <c r="B4" s="256" t="s">
        <v>6</v>
      </c>
      <c r="C4" s="7">
        <f t="shared" si="0"/>
        <v>99.999999999999986</v>
      </c>
      <c r="D4" s="7">
        <f t="shared" ref="D4:J4" si="1">D3/$C3*100</f>
        <v>88.760089606372006</v>
      </c>
      <c r="E4" s="7">
        <f t="shared" si="1"/>
        <v>2.7938494673906973E-2</v>
      </c>
      <c r="F4" s="7">
        <f t="shared" si="1"/>
        <v>3.4638653669340296</v>
      </c>
      <c r="G4" s="7">
        <f t="shared" si="1"/>
        <v>0.42974484534773266</v>
      </c>
      <c r="H4" s="7">
        <f t="shared" si="1"/>
        <v>7.2320063394984269</v>
      </c>
      <c r="I4" s="7">
        <f t="shared" si="1"/>
        <v>5.0797263043467211E-4</v>
      </c>
      <c r="J4" s="7">
        <f t="shared" si="1"/>
        <v>8.5847374543459601E-2</v>
      </c>
    </row>
    <row r="5" spans="1:10" s="257" customFormat="1" ht="18" customHeight="1">
      <c r="A5" s="1078" t="s">
        <v>17</v>
      </c>
      <c r="B5" s="256" t="s">
        <v>309</v>
      </c>
      <c r="C5" s="6">
        <f t="shared" si="0"/>
        <v>195611</v>
      </c>
      <c r="D5" s="6">
        <v>173314</v>
      </c>
      <c r="E5" s="6">
        <v>65</v>
      </c>
      <c r="F5" s="6">
        <v>7089</v>
      </c>
      <c r="G5" s="6">
        <v>683</v>
      </c>
      <c r="H5" s="6">
        <v>14308</v>
      </c>
      <c r="I5" s="6">
        <v>1</v>
      </c>
      <c r="J5" s="6">
        <v>151</v>
      </c>
    </row>
    <row r="6" spans="1:10" s="257" customFormat="1" ht="18" customHeight="1">
      <c r="A6" s="1078"/>
      <c r="B6" s="256" t="s">
        <v>6</v>
      </c>
      <c r="C6" s="7">
        <f t="shared" si="0"/>
        <v>99.999999999999986</v>
      </c>
      <c r="D6" s="7">
        <f t="shared" ref="D6:J6" si="2">D5/$C5*100</f>
        <v>88.601356774414526</v>
      </c>
      <c r="E6" s="7">
        <f t="shared" si="2"/>
        <v>3.3229215125938724E-2</v>
      </c>
      <c r="F6" s="7">
        <f t="shared" si="2"/>
        <v>3.6240293235043017</v>
      </c>
      <c r="G6" s="7">
        <f t="shared" si="2"/>
        <v>0.34916236816947921</v>
      </c>
      <c r="H6" s="7">
        <f t="shared" si="2"/>
        <v>7.3145170772604811</v>
      </c>
      <c r="I6" s="7">
        <f t="shared" si="2"/>
        <v>5.1121869424521115E-4</v>
      </c>
      <c r="J6" s="7">
        <f t="shared" si="2"/>
        <v>7.7194022831026887E-2</v>
      </c>
    </row>
    <row r="7" spans="1:10" s="257" customFormat="1" ht="18" customHeight="1">
      <c r="A7" s="1078" t="s">
        <v>18</v>
      </c>
      <c r="B7" s="256" t="s">
        <v>310</v>
      </c>
      <c r="C7" s="6">
        <f t="shared" si="0"/>
        <v>189354</v>
      </c>
      <c r="D7" s="6">
        <v>168144</v>
      </c>
      <c r="E7" s="6">
        <v>51</v>
      </c>
      <c r="F7" s="6">
        <v>6240</v>
      </c>
      <c r="G7" s="6">
        <v>633</v>
      </c>
      <c r="H7" s="6">
        <v>14093</v>
      </c>
      <c r="I7" s="6">
        <v>1</v>
      </c>
      <c r="J7" s="6">
        <v>192</v>
      </c>
    </row>
    <row r="8" spans="1:10" s="257" customFormat="1" ht="18" customHeight="1">
      <c r="A8" s="1078"/>
      <c r="B8" s="256" t="s">
        <v>6</v>
      </c>
      <c r="C8" s="7">
        <f t="shared" si="0"/>
        <v>100</v>
      </c>
      <c r="D8" s="7">
        <f t="shared" ref="D8:J8" si="3">D7/$C7*100</f>
        <v>88.798757882062176</v>
      </c>
      <c r="E8" s="7">
        <f t="shared" si="3"/>
        <v>2.6933679774390821E-2</v>
      </c>
      <c r="F8" s="7">
        <f t="shared" si="3"/>
        <v>3.2954149371019361</v>
      </c>
      <c r="G8" s="7">
        <f t="shared" si="3"/>
        <v>0.3342944960233214</v>
      </c>
      <c r="H8" s="7">
        <f t="shared" si="3"/>
        <v>7.4426735109899971</v>
      </c>
      <c r="I8" s="7">
        <f t="shared" si="3"/>
        <v>5.2811136812531024E-4</v>
      </c>
      <c r="J8" s="7">
        <f t="shared" si="3"/>
        <v>0.10139738268005957</v>
      </c>
    </row>
    <row r="9" spans="1:10" s="257" customFormat="1" ht="18" customHeight="1">
      <c r="A9" s="1078" t="s">
        <v>19</v>
      </c>
      <c r="B9" s="256" t="s">
        <v>311</v>
      </c>
      <c r="C9" s="6">
        <f t="shared" si="0"/>
        <v>209437</v>
      </c>
      <c r="D9" s="6">
        <v>187671</v>
      </c>
      <c r="E9" s="6">
        <v>84</v>
      </c>
      <c r="F9" s="6">
        <v>6099</v>
      </c>
      <c r="G9" s="6">
        <v>644</v>
      </c>
      <c r="H9" s="6">
        <v>14728</v>
      </c>
      <c r="I9" s="6" t="s">
        <v>198</v>
      </c>
      <c r="J9" s="6">
        <v>211</v>
      </c>
    </row>
    <row r="10" spans="1:10" s="257" customFormat="1" ht="18" customHeight="1">
      <c r="A10" s="1078"/>
      <c r="B10" s="256" t="s">
        <v>6</v>
      </c>
      <c r="C10" s="7">
        <f t="shared" si="0"/>
        <v>100.00000000000001</v>
      </c>
      <c r="D10" s="7">
        <f>D9/$C9*100</f>
        <v>89.607375965087357</v>
      </c>
      <c r="E10" s="7">
        <f>E9/$C9*100</f>
        <v>4.0107526368311233E-2</v>
      </c>
      <c r="F10" s="7">
        <f>F9/$C9*100</f>
        <v>2.9120928966705981</v>
      </c>
      <c r="G10" s="7">
        <f>G9/$C9*100</f>
        <v>0.30749103549038614</v>
      </c>
      <c r="H10" s="7">
        <f>H9/$C9*100</f>
        <v>7.0321862899105696</v>
      </c>
      <c r="I10" s="7" t="s">
        <v>138</v>
      </c>
      <c r="J10" s="7">
        <f>J9/$C9*100</f>
        <v>0.1007462864727818</v>
      </c>
    </row>
    <row r="11" spans="1:10" s="257" customFormat="1" ht="18" customHeight="1">
      <c r="A11" s="1078" t="s">
        <v>20</v>
      </c>
      <c r="B11" s="256" t="s">
        <v>312</v>
      </c>
      <c r="C11" s="6">
        <f t="shared" si="0"/>
        <v>207103</v>
      </c>
      <c r="D11" s="6">
        <v>184598</v>
      </c>
      <c r="E11" s="6">
        <v>101</v>
      </c>
      <c r="F11" s="6">
        <v>6230</v>
      </c>
      <c r="G11" s="6">
        <v>657</v>
      </c>
      <c r="H11" s="6">
        <v>15293</v>
      </c>
      <c r="I11" s="6" t="s">
        <v>198</v>
      </c>
      <c r="J11" s="6">
        <v>224</v>
      </c>
    </row>
    <row r="12" spans="1:10" s="257" customFormat="1" ht="18" customHeight="1">
      <c r="A12" s="1078"/>
      <c r="B12" s="256" t="s">
        <v>6</v>
      </c>
      <c r="C12" s="7">
        <f t="shared" si="0"/>
        <v>100.00000000000001</v>
      </c>
      <c r="D12" s="7">
        <f>D11/$C11*100</f>
        <v>89.133426362727732</v>
      </c>
      <c r="E12" s="7">
        <f>E11/$C11*100</f>
        <v>4.8768004326349687E-2</v>
      </c>
      <c r="F12" s="7">
        <f>F11/$C11*100</f>
        <v>3.0081650193382039</v>
      </c>
      <c r="G12" s="7">
        <f>G11/$C11*100</f>
        <v>0.3172334538852648</v>
      </c>
      <c r="H12" s="7">
        <f>H11/$C11*100</f>
        <v>7.384248417454117</v>
      </c>
      <c r="I12" s="7" t="s">
        <v>138</v>
      </c>
      <c r="J12" s="7">
        <f>J11/$C11*100</f>
        <v>0.10815874226833991</v>
      </c>
    </row>
    <row r="13" spans="1:10" s="257" customFormat="1" ht="18" customHeight="1">
      <c r="A13" s="1078" t="s">
        <v>21</v>
      </c>
      <c r="B13" s="256" t="s">
        <v>311</v>
      </c>
      <c r="C13" s="6">
        <f t="shared" si="0"/>
        <v>201789</v>
      </c>
      <c r="D13" s="6">
        <v>180022</v>
      </c>
      <c r="E13" s="6">
        <v>93</v>
      </c>
      <c r="F13" s="6">
        <v>5858</v>
      </c>
      <c r="G13" s="6">
        <v>600</v>
      </c>
      <c r="H13" s="6">
        <v>15003</v>
      </c>
      <c r="I13" s="6">
        <v>1</v>
      </c>
      <c r="J13" s="6">
        <v>212</v>
      </c>
    </row>
    <row r="14" spans="1:10" s="257" customFormat="1" ht="18" customHeight="1">
      <c r="A14" s="1078"/>
      <c r="B14" s="256" t="s">
        <v>6</v>
      </c>
      <c r="C14" s="7">
        <f t="shared" si="0"/>
        <v>100.00000000000001</v>
      </c>
      <c r="D14" s="7">
        <f t="shared" ref="D14:J14" si="4">D13/$C13*100</f>
        <v>89.212989806183685</v>
      </c>
      <c r="E14" s="7">
        <f t="shared" si="4"/>
        <v>4.6087745119902469E-2</v>
      </c>
      <c r="F14" s="7">
        <f t="shared" si="4"/>
        <v>2.9030323754020286</v>
      </c>
      <c r="G14" s="7">
        <f t="shared" si="4"/>
        <v>0.29734029109614502</v>
      </c>
      <c r="H14" s="7">
        <f t="shared" si="4"/>
        <v>7.4349939788591062</v>
      </c>
      <c r="I14" s="7">
        <f t="shared" si="4"/>
        <v>4.9556715182690828E-4</v>
      </c>
      <c r="J14" s="7">
        <f t="shared" si="4"/>
        <v>0.10506023618730455</v>
      </c>
    </row>
    <row r="15" spans="1:10" s="257" customFormat="1" ht="18" customHeight="1">
      <c r="A15" s="1078" t="s">
        <v>1</v>
      </c>
      <c r="B15" s="256" t="s">
        <v>309</v>
      </c>
      <c r="C15" s="6">
        <f t="shared" si="0"/>
        <v>214267</v>
      </c>
      <c r="D15" s="6">
        <v>190569</v>
      </c>
      <c r="E15" s="6">
        <v>88</v>
      </c>
      <c r="F15" s="6">
        <v>6182</v>
      </c>
      <c r="G15" s="6">
        <v>650</v>
      </c>
      <c r="H15" s="6">
        <v>16530</v>
      </c>
      <c r="I15" s="6">
        <v>1</v>
      </c>
      <c r="J15" s="6">
        <v>247</v>
      </c>
    </row>
    <row r="16" spans="1:10" s="257" customFormat="1" ht="18" customHeight="1">
      <c r="A16" s="1078"/>
      <c r="B16" s="256" t="s">
        <v>6</v>
      </c>
      <c r="C16" s="7">
        <f t="shared" si="0"/>
        <v>99.999999999999986</v>
      </c>
      <c r="D16" s="7">
        <f t="shared" ref="D16:J16" si="5">D15/$C15*100</f>
        <v>88.93996742382167</v>
      </c>
      <c r="E16" s="7">
        <f t="shared" si="5"/>
        <v>4.1070253468802942E-2</v>
      </c>
      <c r="F16" s="7">
        <f t="shared" si="5"/>
        <v>2.8851853061834065</v>
      </c>
      <c r="G16" s="7">
        <f t="shared" si="5"/>
        <v>0.30335982675820355</v>
      </c>
      <c r="H16" s="7">
        <f t="shared" si="5"/>
        <v>7.7146737481740075</v>
      </c>
      <c r="I16" s="7">
        <f t="shared" si="5"/>
        <v>4.6670742578185158E-4</v>
      </c>
      <c r="J16" s="7">
        <f t="shared" si="5"/>
        <v>0.11527673416811735</v>
      </c>
    </row>
    <row r="17" spans="1:11" s="257" customFormat="1" ht="18" customHeight="1">
      <c r="A17" s="1078" t="s">
        <v>2</v>
      </c>
      <c r="B17" s="256" t="s">
        <v>309</v>
      </c>
      <c r="C17" s="6">
        <f t="shared" si="0"/>
        <v>216431</v>
      </c>
      <c r="D17" s="6">
        <v>191777</v>
      </c>
      <c r="E17" s="6">
        <v>120</v>
      </c>
      <c r="F17" s="6">
        <v>6331</v>
      </c>
      <c r="G17" s="6">
        <v>673</v>
      </c>
      <c r="H17" s="6">
        <v>17159</v>
      </c>
      <c r="I17" s="6">
        <v>1</v>
      </c>
      <c r="J17" s="6">
        <v>370</v>
      </c>
    </row>
    <row r="18" spans="1:11" s="257" customFormat="1" ht="18" customHeight="1">
      <c r="A18" s="1078"/>
      <c r="B18" s="256" t="s">
        <v>6</v>
      </c>
      <c r="C18" s="7">
        <f t="shared" si="0"/>
        <v>100</v>
      </c>
      <c r="D18" s="7">
        <f t="shared" ref="D18:J18" si="6">D17/$C17*100</f>
        <v>88.608840692876711</v>
      </c>
      <c r="E18" s="7">
        <f t="shared" si="6"/>
        <v>5.5444922400210692E-2</v>
      </c>
      <c r="F18" s="7">
        <f t="shared" si="6"/>
        <v>2.9251816976311158</v>
      </c>
      <c r="G18" s="7">
        <f t="shared" si="6"/>
        <v>0.31095360646118164</v>
      </c>
      <c r="H18" s="7">
        <f t="shared" si="6"/>
        <v>7.9281618622101275</v>
      </c>
      <c r="I18" s="7">
        <f t="shared" si="6"/>
        <v>4.6204102000175579E-4</v>
      </c>
      <c r="J18" s="7">
        <f t="shared" si="6"/>
        <v>0.17095517740064964</v>
      </c>
    </row>
    <row r="19" spans="1:11" s="257" customFormat="1" ht="18" customHeight="1">
      <c r="A19" s="1078" t="s">
        <v>3</v>
      </c>
      <c r="B19" s="256" t="s">
        <v>309</v>
      </c>
      <c r="C19" s="6">
        <f t="shared" si="0"/>
        <v>207676</v>
      </c>
      <c r="D19" s="6">
        <v>182479</v>
      </c>
      <c r="E19" s="6">
        <v>144</v>
      </c>
      <c r="F19" s="6">
        <v>6452</v>
      </c>
      <c r="G19" s="6">
        <v>660</v>
      </c>
      <c r="H19" s="6">
        <v>17693</v>
      </c>
      <c r="I19" s="6">
        <v>1</v>
      </c>
      <c r="J19" s="6">
        <v>247</v>
      </c>
    </row>
    <row r="20" spans="1:11" s="257" customFormat="1" ht="18" customHeight="1">
      <c r="A20" s="1078"/>
      <c r="B20" s="256" t="s">
        <v>6</v>
      </c>
      <c r="C20" s="7">
        <f t="shared" si="0"/>
        <v>99.999999999999986</v>
      </c>
      <c r="D20" s="7">
        <f t="shared" ref="D20:J20" si="7">D19/$C19*100</f>
        <v>87.86715845836784</v>
      </c>
      <c r="E20" s="7">
        <f t="shared" si="7"/>
        <v>6.9338777711435123E-2</v>
      </c>
      <c r="F20" s="7">
        <f t="shared" si="7"/>
        <v>3.1067624569040238</v>
      </c>
      <c r="G20" s="7">
        <f t="shared" si="7"/>
        <v>0.31780273117741092</v>
      </c>
      <c r="H20" s="7">
        <f t="shared" si="7"/>
        <v>8.5195207920029272</v>
      </c>
      <c r="I20" s="7">
        <f t="shared" si="7"/>
        <v>4.8151928966274385E-4</v>
      </c>
      <c r="J20" s="7">
        <f t="shared" si="7"/>
        <v>0.11893526454669774</v>
      </c>
    </row>
    <row r="21" spans="1:11" s="257" customFormat="1" ht="18" customHeight="1">
      <c r="A21" s="1078" t="s">
        <v>4</v>
      </c>
      <c r="B21" s="256" t="s">
        <v>313</v>
      </c>
      <c r="C21" s="6">
        <f>SUM(D21:J21)</f>
        <v>204856</v>
      </c>
      <c r="D21" s="6">
        <v>177330</v>
      </c>
      <c r="E21" s="6">
        <v>175</v>
      </c>
      <c r="F21" s="6">
        <v>6628</v>
      </c>
      <c r="G21" s="6">
        <v>895</v>
      </c>
      <c r="H21" s="6">
        <v>19611</v>
      </c>
      <c r="I21" s="6" t="s">
        <v>314</v>
      </c>
      <c r="J21" s="6">
        <v>217</v>
      </c>
    </row>
    <row r="22" spans="1:11" s="257" customFormat="1" ht="18" customHeight="1">
      <c r="A22" s="1079"/>
      <c r="B22" s="258" t="s">
        <v>6</v>
      </c>
      <c r="C22" s="14">
        <f>SUM(D22:J22)</f>
        <v>100.00000000000001</v>
      </c>
      <c r="D22" s="14">
        <f t="shared" ref="D22:J22" si="8">D21/$C21*100</f>
        <v>86.563244425352451</v>
      </c>
      <c r="E22" s="14">
        <f t="shared" si="8"/>
        <v>8.542586011637443E-2</v>
      </c>
      <c r="F22" s="14">
        <f t="shared" si="8"/>
        <v>3.2354434334361701</v>
      </c>
      <c r="G22" s="14">
        <f t="shared" si="8"/>
        <v>0.43689225602374354</v>
      </c>
      <c r="H22" s="14">
        <f t="shared" si="8"/>
        <v>9.5730659585269642</v>
      </c>
      <c r="I22" s="14" t="s">
        <v>314</v>
      </c>
      <c r="J22" s="14">
        <f t="shared" si="8"/>
        <v>0.1059280665443043</v>
      </c>
      <c r="K22" s="259"/>
    </row>
    <row r="23" spans="1:11" s="15" customFormat="1" ht="14.25">
      <c r="A23" s="650" t="s">
        <v>813</v>
      </c>
      <c r="B23" s="260"/>
    </row>
    <row r="24" spans="1:11" s="15" customFormat="1" ht="29.25" customHeight="1">
      <c r="A24" s="1077" t="s">
        <v>814</v>
      </c>
      <c r="B24" s="1077"/>
      <c r="C24" s="1077"/>
      <c r="D24" s="1077"/>
      <c r="E24" s="1077"/>
      <c r="F24" s="261"/>
      <c r="G24" s="261"/>
      <c r="H24" s="261"/>
      <c r="I24" s="261"/>
      <c r="J24" s="261"/>
      <c r="K24" s="261"/>
    </row>
    <row r="25" spans="1:11">
      <c r="A25" s="262"/>
      <c r="B25" s="256"/>
    </row>
    <row r="26" spans="1:11">
      <c r="A26" s="262"/>
      <c r="B26" s="256"/>
    </row>
    <row r="28" spans="1:11">
      <c r="E28" s="262"/>
    </row>
  </sheetData>
  <mergeCells count="13">
    <mergeCell ref="A9:A10"/>
    <mergeCell ref="A1:J1"/>
    <mergeCell ref="A2:B2"/>
    <mergeCell ref="A3:A4"/>
    <mergeCell ref="A5:A6"/>
    <mergeCell ref="A7:A8"/>
    <mergeCell ref="A24:E24"/>
    <mergeCell ref="A11:A12"/>
    <mergeCell ref="A13:A14"/>
    <mergeCell ref="A15:A16"/>
    <mergeCell ref="A17:A18"/>
    <mergeCell ref="A19:A20"/>
    <mergeCell ref="A21:A2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9"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9"/>
  <sheetViews>
    <sheetView showGridLines="0" zoomScale="110" zoomScaleNormal="110" workbookViewId="0">
      <selection sqref="A1:L1"/>
    </sheetView>
  </sheetViews>
  <sheetFormatPr defaultColWidth="9" defaultRowHeight="15.75"/>
  <cols>
    <col min="1" max="1" width="11.125" style="264" customWidth="1"/>
    <col min="2" max="2" width="13.625" style="264" customWidth="1"/>
    <col min="3" max="3" width="6.625" style="264" customWidth="1"/>
    <col min="4" max="5" width="13.625" style="264" customWidth="1"/>
    <col min="6" max="6" width="10.625" style="264" customWidth="1"/>
    <col min="7" max="7" width="6.625" style="264" customWidth="1"/>
    <col min="8" max="8" width="10.625" style="264" customWidth="1"/>
    <col min="9" max="11" width="9.625" style="264" customWidth="1"/>
    <col min="12" max="12" width="15.625" style="264" customWidth="1"/>
    <col min="13" max="16384" width="9" style="264"/>
  </cols>
  <sheetData>
    <row r="1" spans="1:13" ht="27" customHeight="1">
      <c r="A1" s="1085" t="s">
        <v>825</v>
      </c>
      <c r="B1" s="1086"/>
      <c r="C1" s="1086"/>
      <c r="D1" s="1086"/>
      <c r="E1" s="1086"/>
      <c r="F1" s="1086"/>
      <c r="G1" s="1086"/>
      <c r="H1" s="1086"/>
      <c r="I1" s="1086"/>
      <c r="J1" s="1086"/>
      <c r="K1" s="1086"/>
      <c r="L1" s="1086"/>
    </row>
    <row r="2" spans="1:13">
      <c r="A2" s="265" t="s">
        <v>315</v>
      </c>
      <c r="B2" s="266"/>
      <c r="C2" s="266"/>
      <c r="D2" s="266"/>
      <c r="E2" s="266"/>
      <c r="F2" s="266"/>
      <c r="G2" s="266"/>
      <c r="H2" s="266"/>
      <c r="I2" s="266"/>
      <c r="J2" s="266"/>
      <c r="K2" s="1087" t="s">
        <v>316</v>
      </c>
      <c r="L2" s="1087"/>
    </row>
    <row r="3" spans="1:13" ht="29.25" customHeight="1">
      <c r="A3" s="1088"/>
      <c r="B3" s="1082" t="s">
        <v>819</v>
      </c>
      <c r="C3" s="1082"/>
      <c r="D3" s="1082"/>
      <c r="E3" s="1082"/>
      <c r="F3" s="1081" t="s">
        <v>820</v>
      </c>
      <c r="G3" s="1082"/>
      <c r="H3" s="1082"/>
      <c r="I3" s="1082"/>
      <c r="J3" s="1082"/>
      <c r="K3" s="1082"/>
      <c r="L3" s="1090" t="s">
        <v>823</v>
      </c>
    </row>
    <row r="4" spans="1:13" ht="9" customHeight="1">
      <c r="A4" s="1089"/>
      <c r="B4" s="1097" t="s">
        <v>815</v>
      </c>
      <c r="C4" s="1088" t="s">
        <v>816</v>
      </c>
      <c r="D4" s="1092" t="s">
        <v>817</v>
      </c>
      <c r="E4" s="1095" t="s">
        <v>318</v>
      </c>
      <c r="F4" s="1101" t="s">
        <v>818</v>
      </c>
      <c r="G4" s="1088" t="s">
        <v>816</v>
      </c>
      <c r="H4" s="1096" t="s">
        <v>821</v>
      </c>
      <c r="I4" s="1096"/>
      <c r="J4" s="1096" t="s">
        <v>822</v>
      </c>
      <c r="K4" s="1096"/>
      <c r="L4" s="1091"/>
    </row>
    <row r="5" spans="1:13" ht="24.95" customHeight="1">
      <c r="A5" s="1089"/>
      <c r="B5" s="1098"/>
      <c r="C5" s="1089"/>
      <c r="D5" s="1093"/>
      <c r="E5" s="1093"/>
      <c r="F5" s="1098"/>
      <c r="G5" s="1089"/>
      <c r="H5" s="1096"/>
      <c r="I5" s="1096"/>
      <c r="J5" s="1096"/>
      <c r="K5" s="1096"/>
      <c r="L5" s="1091"/>
    </row>
    <row r="6" spans="1:13" ht="24.95" customHeight="1">
      <c r="A6" s="1089"/>
      <c r="B6" s="1099"/>
      <c r="C6" s="1100"/>
      <c r="D6" s="1094"/>
      <c r="E6" s="1094"/>
      <c r="F6" s="1099"/>
      <c r="G6" s="1100"/>
      <c r="H6" s="267" t="s">
        <v>319</v>
      </c>
      <c r="I6" s="267" t="s">
        <v>320</v>
      </c>
      <c r="J6" s="267" t="s">
        <v>321</v>
      </c>
      <c r="K6" s="267" t="s">
        <v>320</v>
      </c>
      <c r="L6" s="268" t="s">
        <v>322</v>
      </c>
    </row>
    <row r="7" spans="1:13" s="273" customFormat="1" ht="29.1" customHeight="1">
      <c r="A7" s="204" t="s">
        <v>323</v>
      </c>
      <c r="B7" s="269">
        <f>SUM(D7:E7)</f>
        <v>23193518</v>
      </c>
      <c r="C7" s="270">
        <v>100</v>
      </c>
      <c r="D7" s="269">
        <v>11640450</v>
      </c>
      <c r="E7" s="269">
        <v>11553068</v>
      </c>
      <c r="F7" s="270">
        <f>SUM(H7,J7)</f>
        <v>174929</v>
      </c>
      <c r="G7" s="270">
        <v>100</v>
      </c>
      <c r="H7" s="270">
        <v>148490</v>
      </c>
      <c r="I7" s="271">
        <f t="shared" ref="I7:I15" si="0">H7/F7*100</f>
        <v>84.885867980723603</v>
      </c>
      <c r="J7" s="270">
        <v>26439</v>
      </c>
      <c r="K7" s="271">
        <f t="shared" ref="K7:K15" si="1">J7/F7*100</f>
        <v>15.114132019276392</v>
      </c>
      <c r="L7" s="272">
        <f t="shared" ref="L7:L15" si="2">(H7+J7)/B7*100000</f>
        <v>754.21503542498374</v>
      </c>
    </row>
    <row r="8" spans="1:13" s="273" customFormat="1" ht="29.1" customHeight="1">
      <c r="A8" s="204" t="s">
        <v>324</v>
      </c>
      <c r="B8" s="269">
        <f t="shared" ref="B8:B16" si="3">SUM(D8:E8)</f>
        <v>23270367</v>
      </c>
      <c r="C8" s="270">
        <f>B8/B$7*100</f>
        <v>100.33133826442371</v>
      </c>
      <c r="D8" s="269">
        <v>11659496</v>
      </c>
      <c r="E8" s="269">
        <v>11610871</v>
      </c>
      <c r="F8" s="270">
        <f t="shared" ref="F8:F16" si="4">SUM(H8,J8)</f>
        <v>173482</v>
      </c>
      <c r="G8" s="270">
        <f>F8/F$7*100</f>
        <v>99.172807253228456</v>
      </c>
      <c r="H8" s="270">
        <v>147682</v>
      </c>
      <c r="I8" s="271">
        <f t="shared" si="0"/>
        <v>85.128140095226016</v>
      </c>
      <c r="J8" s="270">
        <v>25800</v>
      </c>
      <c r="K8" s="271">
        <f t="shared" si="1"/>
        <v>14.871859904773983</v>
      </c>
      <c r="L8" s="272">
        <f t="shared" si="2"/>
        <v>745.50607646196556</v>
      </c>
    </row>
    <row r="9" spans="1:13" s="273" customFormat="1" ht="29.1" customHeight="1">
      <c r="A9" s="204" t="s">
        <v>325</v>
      </c>
      <c r="B9" s="269">
        <f t="shared" si="3"/>
        <v>23344670</v>
      </c>
      <c r="C9" s="270">
        <f t="shared" ref="C9:C16" si="5">B9/B$7*100</f>
        <v>100.65169932392317</v>
      </c>
      <c r="D9" s="269">
        <v>11678996</v>
      </c>
      <c r="E9" s="269">
        <v>11665674</v>
      </c>
      <c r="F9" s="270">
        <f t="shared" si="4"/>
        <v>168265</v>
      </c>
      <c r="G9" s="270">
        <f t="shared" ref="G9:G16" si="6">F9/F$7*100</f>
        <v>96.190454412933249</v>
      </c>
      <c r="H9" s="270">
        <v>143595</v>
      </c>
      <c r="I9" s="271">
        <f t="shared" si="0"/>
        <v>85.338602799156092</v>
      </c>
      <c r="J9" s="270">
        <v>24670</v>
      </c>
      <c r="K9" s="271">
        <f t="shared" si="1"/>
        <v>14.661397200843906</v>
      </c>
      <c r="L9" s="272">
        <f t="shared" si="2"/>
        <v>720.78551549454335</v>
      </c>
    </row>
    <row r="10" spans="1:13" s="273" customFormat="1" ht="29.1" customHeight="1">
      <c r="A10" s="204" t="s">
        <v>326</v>
      </c>
      <c r="B10" s="269">
        <f t="shared" si="3"/>
        <v>23403635</v>
      </c>
      <c r="C10" s="270">
        <f t="shared" si="5"/>
        <v>100.90592983781073</v>
      </c>
      <c r="D10" s="269">
        <v>11691322</v>
      </c>
      <c r="E10" s="269">
        <v>11712313</v>
      </c>
      <c r="F10" s="270">
        <f t="shared" si="4"/>
        <v>188206</v>
      </c>
      <c r="G10" s="270">
        <f t="shared" si="6"/>
        <v>107.58993648851821</v>
      </c>
      <c r="H10" s="270">
        <v>162924</v>
      </c>
      <c r="I10" s="271">
        <f t="shared" si="0"/>
        <v>86.566846965559023</v>
      </c>
      <c r="J10" s="270">
        <v>25282</v>
      </c>
      <c r="K10" s="271">
        <f t="shared" si="1"/>
        <v>13.433153034440984</v>
      </c>
      <c r="L10" s="272">
        <f t="shared" si="2"/>
        <v>804.17422336316565</v>
      </c>
    </row>
    <row r="11" spans="1:13" s="273" customFormat="1" ht="29.1" customHeight="1">
      <c r="A11" s="204" t="s">
        <v>327</v>
      </c>
      <c r="B11" s="269">
        <f t="shared" si="3"/>
        <v>23462914</v>
      </c>
      <c r="C11" s="270">
        <f t="shared" si="5"/>
        <v>101.16151417822859</v>
      </c>
      <c r="D11" s="269">
        <v>11705009</v>
      </c>
      <c r="E11" s="269">
        <v>11757905</v>
      </c>
      <c r="F11" s="270">
        <f t="shared" si="4"/>
        <v>184702</v>
      </c>
      <c r="G11" s="270">
        <f t="shared" si="6"/>
        <v>105.58683808859595</v>
      </c>
      <c r="H11" s="270">
        <v>159591</v>
      </c>
      <c r="I11" s="271">
        <f t="shared" si="0"/>
        <v>86.404586848003817</v>
      </c>
      <c r="J11" s="270">
        <v>25111</v>
      </c>
      <c r="K11" s="271">
        <f t="shared" si="1"/>
        <v>13.595413151996189</v>
      </c>
      <c r="L11" s="272">
        <f t="shared" si="2"/>
        <v>787.2082725956376</v>
      </c>
    </row>
    <row r="12" spans="1:13" s="273" customFormat="1" ht="29.1" customHeight="1">
      <c r="A12" s="204" t="s">
        <v>328</v>
      </c>
      <c r="B12" s="269">
        <f t="shared" si="3"/>
        <v>23515945</v>
      </c>
      <c r="C12" s="270">
        <f t="shared" si="5"/>
        <v>101.39015995762264</v>
      </c>
      <c r="D12" s="269">
        <v>11715658</v>
      </c>
      <c r="E12" s="269">
        <v>11800287</v>
      </c>
      <c r="F12" s="270">
        <f t="shared" si="4"/>
        <v>180733</v>
      </c>
      <c r="G12" s="270">
        <f t="shared" si="6"/>
        <v>103.31791755512236</v>
      </c>
      <c r="H12" s="270">
        <v>156108</v>
      </c>
      <c r="I12" s="271">
        <f t="shared" si="0"/>
        <v>86.374928762317893</v>
      </c>
      <c r="J12" s="270">
        <v>24625</v>
      </c>
      <c r="K12" s="271">
        <f t="shared" si="1"/>
        <v>13.625071237682103</v>
      </c>
      <c r="L12" s="272">
        <f t="shared" si="2"/>
        <v>768.55512291766286</v>
      </c>
    </row>
    <row r="13" spans="1:13" s="273" customFormat="1" ht="29.1" customHeight="1">
      <c r="A13" s="204" t="s">
        <v>329</v>
      </c>
      <c r="B13" s="269">
        <f t="shared" si="3"/>
        <v>23555522</v>
      </c>
      <c r="C13" s="270">
        <f t="shared" si="5"/>
        <v>101.56079815058673</v>
      </c>
      <c r="D13" s="269">
        <v>11719425</v>
      </c>
      <c r="E13" s="269">
        <v>11836097</v>
      </c>
      <c r="F13" s="270">
        <f t="shared" si="4"/>
        <v>192158</v>
      </c>
      <c r="G13" s="270">
        <f t="shared" si="6"/>
        <v>109.84913879345335</v>
      </c>
      <c r="H13" s="270">
        <v>165604</v>
      </c>
      <c r="I13" s="271">
        <f t="shared" si="0"/>
        <v>86.181163417604267</v>
      </c>
      <c r="J13" s="270">
        <v>26554</v>
      </c>
      <c r="K13" s="271">
        <f t="shared" si="1"/>
        <v>13.818836582395738</v>
      </c>
      <c r="L13" s="272">
        <f t="shared" si="2"/>
        <v>815.76625642174258</v>
      </c>
    </row>
    <row r="14" spans="1:13" s="273" customFormat="1" ht="29.1" customHeight="1">
      <c r="A14" s="204" t="s">
        <v>330</v>
      </c>
      <c r="B14" s="269">
        <f t="shared" si="3"/>
        <v>23580080</v>
      </c>
      <c r="C14" s="270">
        <f t="shared" si="5"/>
        <v>101.66668118221651</v>
      </c>
      <c r="D14" s="269">
        <v>11716246</v>
      </c>
      <c r="E14" s="269">
        <v>11863834</v>
      </c>
      <c r="F14" s="270">
        <f t="shared" si="4"/>
        <v>192230</v>
      </c>
      <c r="G14" s="270">
        <f t="shared" si="6"/>
        <v>109.89029834961612</v>
      </c>
      <c r="H14" s="270">
        <v>165517</v>
      </c>
      <c r="I14" s="271">
        <f t="shared" si="0"/>
        <v>86.103625864849391</v>
      </c>
      <c r="J14" s="270">
        <v>26713</v>
      </c>
      <c r="K14" s="271">
        <f t="shared" si="1"/>
        <v>13.896374135150602</v>
      </c>
      <c r="L14" s="272">
        <f t="shared" si="2"/>
        <v>815.22200094316895</v>
      </c>
    </row>
    <row r="15" spans="1:13" s="273" customFormat="1" ht="29.1" customHeight="1">
      <c r="A15" s="204" t="s">
        <v>331</v>
      </c>
      <c r="B15" s="269">
        <f t="shared" si="3"/>
        <v>23596027</v>
      </c>
      <c r="C15" s="270">
        <f t="shared" si="5"/>
        <v>101.73543746144935</v>
      </c>
      <c r="D15" s="269">
        <v>11709050</v>
      </c>
      <c r="E15" s="269">
        <v>11886977</v>
      </c>
      <c r="F15" s="270">
        <f t="shared" si="4"/>
        <v>182829</v>
      </c>
      <c r="G15" s="270">
        <f t="shared" si="6"/>
        <v>104.51611796786125</v>
      </c>
      <c r="H15" s="270">
        <v>156310</v>
      </c>
      <c r="I15" s="271">
        <f t="shared" si="0"/>
        <v>85.495189494008059</v>
      </c>
      <c r="J15" s="270">
        <v>26519</v>
      </c>
      <c r="K15" s="271">
        <f t="shared" si="1"/>
        <v>14.504810505991939</v>
      </c>
      <c r="L15" s="272">
        <f t="shared" si="2"/>
        <v>774.82959313447134</v>
      </c>
      <c r="M15" s="274"/>
    </row>
    <row r="16" spans="1:13" s="273" customFormat="1" ht="28.5" customHeight="1">
      <c r="A16" s="205" t="s">
        <v>332</v>
      </c>
      <c r="B16" s="275">
        <f t="shared" si="3"/>
        <v>23582179</v>
      </c>
      <c r="C16" s="276">
        <f t="shared" si="5"/>
        <v>101.67573112453229</v>
      </c>
      <c r="D16" s="275">
        <v>11689476</v>
      </c>
      <c r="E16" s="275">
        <v>11892703</v>
      </c>
      <c r="F16" s="276">
        <f t="shared" si="4"/>
        <v>177562</v>
      </c>
      <c r="G16" s="276">
        <f t="shared" si="6"/>
        <v>101.50518210245298</v>
      </c>
      <c r="H16" s="276">
        <v>151477</v>
      </c>
      <c r="I16" s="277">
        <f>H16/F16*100</f>
        <v>85.309356731733146</v>
      </c>
      <c r="J16" s="276">
        <v>26085</v>
      </c>
      <c r="K16" s="277">
        <f>J16/F16*100</f>
        <v>14.690643268266859</v>
      </c>
      <c r="L16" s="278">
        <f>(H16+J16)/B16*100000</f>
        <v>752.94992884245346</v>
      </c>
      <c r="M16" s="274"/>
    </row>
    <row r="17" spans="1:12" s="280" customFormat="1" ht="45" customHeight="1">
      <c r="A17" s="1083" t="s">
        <v>824</v>
      </c>
      <c r="B17" s="1083"/>
      <c r="C17" s="1083"/>
      <c r="D17" s="1083"/>
      <c r="E17" s="1083"/>
      <c r="F17" s="1083"/>
      <c r="G17" s="1083"/>
      <c r="H17" s="1083"/>
      <c r="I17" s="1083"/>
      <c r="J17" s="1083"/>
      <c r="K17" s="1083"/>
      <c r="L17" s="1083"/>
    </row>
    <row r="18" spans="1:12" s="280" customFormat="1" ht="15.75" customHeight="1">
      <c r="A18" s="1084"/>
      <c r="B18" s="1084"/>
      <c r="C18" s="1084"/>
      <c r="D18" s="1084"/>
      <c r="E18" s="1084"/>
      <c r="F18" s="1084"/>
      <c r="G18" s="279"/>
      <c r="H18" s="279"/>
      <c r="I18" s="281"/>
      <c r="J18" s="279"/>
      <c r="K18" s="279"/>
      <c r="L18" s="279"/>
    </row>
    <row r="19" spans="1:12" ht="15.75" customHeight="1">
      <c r="A19" s="1084"/>
      <c r="B19" s="1084"/>
      <c r="C19" s="1084"/>
      <c r="D19" s="1084"/>
      <c r="E19" s="1084"/>
      <c r="F19" s="1084"/>
      <c r="G19" s="282"/>
      <c r="H19" s="282"/>
      <c r="I19" s="282"/>
      <c r="J19" s="282"/>
      <c r="K19" s="282"/>
      <c r="L19" s="282"/>
    </row>
  </sheetData>
  <mergeCells count="16">
    <mergeCell ref="F3:K3"/>
    <mergeCell ref="A17:L17"/>
    <mergeCell ref="A18:F19"/>
    <mergeCell ref="A1:L1"/>
    <mergeCell ref="K2:L2"/>
    <mergeCell ref="A3:A6"/>
    <mergeCell ref="L3:L5"/>
    <mergeCell ref="D4:D6"/>
    <mergeCell ref="E4:E6"/>
    <mergeCell ref="H4:I5"/>
    <mergeCell ref="J4:K5"/>
    <mergeCell ref="B4:B6"/>
    <mergeCell ref="C4:C6"/>
    <mergeCell ref="F4:F6"/>
    <mergeCell ref="G4:G6"/>
    <mergeCell ref="B3:E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1"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80" zoomScaleNormal="80" workbookViewId="0">
      <selection activeCell="A62" sqref="A62:K62"/>
    </sheetView>
  </sheetViews>
  <sheetFormatPr defaultColWidth="9" defaultRowHeight="15.75"/>
  <cols>
    <col min="1" max="1" width="34.25" style="834" bestFit="1" customWidth="1"/>
    <col min="2" max="2" width="10.625" style="842" customWidth="1"/>
    <col min="3" max="3" width="10.625" style="843" customWidth="1"/>
    <col min="4" max="4" width="10.625" style="842" customWidth="1"/>
    <col min="5" max="5" width="10.625" style="843" customWidth="1"/>
    <col min="6" max="6" width="10.625" style="842" customWidth="1"/>
    <col min="7" max="7" width="10.625" style="843" customWidth="1"/>
    <col min="8" max="8" width="10.625" style="842" customWidth="1"/>
    <col min="9" max="9" width="10.625" style="843" customWidth="1"/>
    <col min="10" max="10" width="10.625" style="842" customWidth="1"/>
    <col min="11" max="11" width="10.625" style="843" customWidth="1"/>
    <col min="12" max="12" width="10.625" style="842" customWidth="1"/>
    <col min="13" max="13" width="10.625" style="834" customWidth="1"/>
    <col min="14" max="14" width="10.625" style="842" customWidth="1"/>
    <col min="15" max="15" width="10.625" style="834" customWidth="1"/>
    <col min="16" max="16" width="10.625" style="842" customWidth="1"/>
    <col min="17" max="17" width="10.625" style="834" customWidth="1"/>
    <col min="18" max="18" width="10.625" style="842" customWidth="1"/>
    <col min="19" max="19" width="10.625" style="834" customWidth="1"/>
    <col min="20" max="20" width="10.625" style="842" customWidth="1"/>
    <col min="21" max="21" width="10.625" style="834" customWidth="1"/>
    <col min="22" max="16384" width="9" style="834"/>
  </cols>
  <sheetData>
    <row r="1" spans="1:21" ht="23.1" customHeight="1">
      <c r="A1" s="1104" t="s">
        <v>1249</v>
      </c>
      <c r="B1" s="1104"/>
      <c r="C1" s="1104"/>
      <c r="D1" s="1104"/>
      <c r="E1" s="1104"/>
      <c r="F1" s="1104"/>
      <c r="G1" s="1104"/>
      <c r="H1" s="1104"/>
      <c r="I1" s="1104"/>
      <c r="J1" s="1104"/>
      <c r="K1" s="1104"/>
      <c r="L1" s="1104"/>
      <c r="M1" s="1104"/>
      <c r="N1" s="1104"/>
      <c r="O1" s="1104"/>
      <c r="P1" s="1104"/>
      <c r="Q1" s="1104"/>
      <c r="R1" s="1104"/>
      <c r="S1" s="1104"/>
      <c r="T1" s="1104"/>
      <c r="U1" s="1104"/>
    </row>
    <row r="2" spans="1:21" ht="23.1" customHeight="1">
      <c r="A2" s="844"/>
      <c r="B2" s="1105" t="s">
        <v>1250</v>
      </c>
      <c r="C2" s="1105"/>
      <c r="D2" s="1105"/>
      <c r="E2" s="1105"/>
      <c r="F2" s="1105"/>
      <c r="G2" s="1105"/>
      <c r="H2" s="1105"/>
      <c r="I2" s="1105"/>
      <c r="J2" s="1105"/>
      <c r="K2" s="1105"/>
      <c r="L2" s="1105"/>
      <c r="M2" s="1105"/>
      <c r="N2" s="1105"/>
      <c r="O2" s="1105"/>
      <c r="P2" s="1105"/>
      <c r="Q2" s="1105"/>
      <c r="R2" s="1105"/>
      <c r="S2" s="1105"/>
      <c r="T2" s="1105"/>
      <c r="U2" s="1105"/>
    </row>
    <row r="3" spans="1:21" ht="21.75" customHeight="1">
      <c r="A3" s="932"/>
      <c r="B3" s="1106" t="s">
        <v>190</v>
      </c>
      <c r="C3" s="1106"/>
      <c r="D3" s="1106" t="s">
        <v>17</v>
      </c>
      <c r="E3" s="1106"/>
      <c r="F3" s="1106" t="s">
        <v>18</v>
      </c>
      <c r="G3" s="1106"/>
      <c r="H3" s="1106" t="s">
        <v>19</v>
      </c>
      <c r="I3" s="1106"/>
      <c r="J3" s="1106" t="s">
        <v>20</v>
      </c>
      <c r="K3" s="1106"/>
      <c r="L3" s="1102" t="s">
        <v>21</v>
      </c>
      <c r="M3" s="1102"/>
      <c r="N3" s="1102" t="s">
        <v>1</v>
      </c>
      <c r="O3" s="1102"/>
      <c r="P3" s="1102" t="s">
        <v>2</v>
      </c>
      <c r="Q3" s="1102"/>
      <c r="R3" s="1102" t="s">
        <v>3</v>
      </c>
      <c r="S3" s="1102"/>
      <c r="T3" s="1102" t="s">
        <v>4</v>
      </c>
      <c r="U3" s="1102"/>
    </row>
    <row r="4" spans="1:21" ht="21.75" customHeight="1">
      <c r="A4" s="932"/>
      <c r="B4" s="59" t="s">
        <v>1251</v>
      </c>
      <c r="C4" s="848" t="s">
        <v>1252</v>
      </c>
      <c r="D4" s="59" t="s">
        <v>1251</v>
      </c>
      <c r="E4" s="848" t="s">
        <v>1253</v>
      </c>
      <c r="F4" s="59" t="s">
        <v>1254</v>
      </c>
      <c r="G4" s="848" t="s">
        <v>1255</v>
      </c>
      <c r="H4" s="59" t="s">
        <v>462</v>
      </c>
      <c r="I4" s="848" t="s">
        <v>1253</v>
      </c>
      <c r="J4" s="59" t="s">
        <v>1256</v>
      </c>
      <c r="K4" s="848" t="s">
        <v>1253</v>
      </c>
      <c r="L4" s="59" t="s">
        <v>1215</v>
      </c>
      <c r="M4" s="849" t="s">
        <v>1252</v>
      </c>
      <c r="N4" s="59" t="s">
        <v>1251</v>
      </c>
      <c r="O4" s="849" t="s">
        <v>1253</v>
      </c>
      <c r="P4" s="59" t="s">
        <v>1257</v>
      </c>
      <c r="Q4" s="849" t="s">
        <v>1253</v>
      </c>
      <c r="R4" s="59" t="s">
        <v>1256</v>
      </c>
      <c r="S4" s="849" t="s">
        <v>1252</v>
      </c>
      <c r="T4" s="59" t="s">
        <v>462</v>
      </c>
      <c r="U4" s="849" t="s">
        <v>1252</v>
      </c>
    </row>
    <row r="5" spans="1:21" ht="20.100000000000001" customHeight="1">
      <c r="A5" s="845" t="s">
        <v>1258</v>
      </c>
      <c r="B5" s="850">
        <v>174929</v>
      </c>
      <c r="C5" s="851">
        <f t="shared" ref="C5:C59" si="0">B5/B$5*100</f>
        <v>100</v>
      </c>
      <c r="D5" s="850">
        <v>173482</v>
      </c>
      <c r="E5" s="851">
        <f t="shared" ref="E5:E59" si="1">D5/D$5*100</f>
        <v>100</v>
      </c>
      <c r="F5" s="850">
        <v>168265</v>
      </c>
      <c r="G5" s="851">
        <f t="shared" ref="G5:G59" si="2">F5/F$5*100</f>
        <v>100</v>
      </c>
      <c r="H5" s="850">
        <v>188206</v>
      </c>
      <c r="I5" s="851">
        <f t="shared" ref="I5:I59" si="3">H5/H$5*100</f>
        <v>100</v>
      </c>
      <c r="J5" s="850">
        <v>184702</v>
      </c>
      <c r="K5" s="851">
        <f t="shared" ref="K5:K59" si="4">J5/J$5*100</f>
        <v>100</v>
      </c>
      <c r="L5" s="852">
        <v>180733</v>
      </c>
      <c r="M5" s="851">
        <f t="shared" ref="M5:M59" si="5">L5/L$5*100</f>
        <v>100</v>
      </c>
      <c r="N5" s="852">
        <v>192158</v>
      </c>
      <c r="O5" s="851">
        <f t="shared" ref="O5:O59" si="6">N5/N$5*100</f>
        <v>100</v>
      </c>
      <c r="P5" s="852">
        <v>192230</v>
      </c>
      <c r="Q5" s="851">
        <f t="shared" ref="Q5:Q59" si="7">P5/P$5*100</f>
        <v>100</v>
      </c>
      <c r="R5" s="852">
        <v>182829</v>
      </c>
      <c r="S5" s="851">
        <f t="shared" ref="S5:S59" si="8">R5/R$5*100</f>
        <v>100</v>
      </c>
      <c r="T5" s="852">
        <v>177562</v>
      </c>
      <c r="U5" s="851">
        <f t="shared" ref="U5:U59" si="9">T5/T$5*100</f>
        <v>100</v>
      </c>
    </row>
    <row r="6" spans="1:21" ht="20.100000000000001" customHeight="1">
      <c r="A6" s="835" t="s">
        <v>543</v>
      </c>
      <c r="B6" s="850">
        <v>43911</v>
      </c>
      <c r="C6" s="851">
        <f t="shared" si="0"/>
        <v>25.102184314779141</v>
      </c>
      <c r="D6" s="850">
        <v>47476</v>
      </c>
      <c r="E6" s="851">
        <f t="shared" si="1"/>
        <v>27.366527939498049</v>
      </c>
      <c r="F6" s="850">
        <v>48231</v>
      </c>
      <c r="G6" s="851">
        <f t="shared" si="2"/>
        <v>28.663714973405046</v>
      </c>
      <c r="H6" s="850">
        <v>70939</v>
      </c>
      <c r="I6" s="851">
        <f t="shared" si="3"/>
        <v>37.692209600119021</v>
      </c>
      <c r="J6" s="850">
        <v>67788</v>
      </c>
      <c r="K6" s="851">
        <f t="shared" si="4"/>
        <v>36.701280982339121</v>
      </c>
      <c r="L6" s="852">
        <v>61209</v>
      </c>
      <c r="M6" s="851">
        <f t="shared" si="5"/>
        <v>33.867085701006452</v>
      </c>
      <c r="N6" s="852">
        <v>61387</v>
      </c>
      <c r="O6" s="851">
        <f t="shared" si="6"/>
        <v>31.946106849571709</v>
      </c>
      <c r="P6" s="852">
        <v>59046</v>
      </c>
      <c r="Q6" s="851">
        <f t="shared" si="7"/>
        <v>30.716329397076418</v>
      </c>
      <c r="R6" s="852">
        <v>52695</v>
      </c>
      <c r="S6" s="851">
        <f t="shared" si="8"/>
        <v>28.822014013094204</v>
      </c>
      <c r="T6" s="852">
        <v>50438</v>
      </c>
      <c r="U6" s="851">
        <f t="shared" si="9"/>
        <v>28.405852603597616</v>
      </c>
    </row>
    <row r="7" spans="1:21" ht="20.100000000000001" customHeight="1">
      <c r="A7" s="835" t="s">
        <v>478</v>
      </c>
      <c r="B7" s="850">
        <v>36440</v>
      </c>
      <c r="C7" s="851">
        <f t="shared" si="0"/>
        <v>20.831308702387826</v>
      </c>
      <c r="D7" s="850">
        <v>36410</v>
      </c>
      <c r="E7" s="851">
        <f t="shared" si="1"/>
        <v>20.987768183442661</v>
      </c>
      <c r="F7" s="850">
        <v>36096</v>
      </c>
      <c r="G7" s="851">
        <f t="shared" si="2"/>
        <v>21.451876504323536</v>
      </c>
      <c r="H7" s="850">
        <v>34672</v>
      </c>
      <c r="I7" s="851">
        <f t="shared" si="3"/>
        <v>18.422366980861398</v>
      </c>
      <c r="J7" s="850">
        <v>35960</v>
      </c>
      <c r="K7" s="851">
        <f t="shared" si="4"/>
        <v>19.469199034119825</v>
      </c>
      <c r="L7" s="852">
        <v>40625</v>
      </c>
      <c r="M7" s="851">
        <f t="shared" si="5"/>
        <v>22.477909402267432</v>
      </c>
      <c r="N7" s="852">
        <v>43281</v>
      </c>
      <c r="O7" s="851">
        <f t="shared" si="6"/>
        <v>22.52365241103675</v>
      </c>
      <c r="P7" s="852">
        <v>44541</v>
      </c>
      <c r="Q7" s="851">
        <f t="shared" si="7"/>
        <v>23.170680955105862</v>
      </c>
      <c r="R7" s="852">
        <v>42218</v>
      </c>
      <c r="S7" s="851">
        <f t="shared" si="8"/>
        <v>23.091522679662415</v>
      </c>
      <c r="T7" s="852">
        <v>33031</v>
      </c>
      <c r="U7" s="851">
        <f t="shared" si="9"/>
        <v>18.60251630416418</v>
      </c>
    </row>
    <row r="8" spans="1:21" ht="20.100000000000001" customHeight="1">
      <c r="A8" s="835" t="s">
        <v>1259</v>
      </c>
      <c r="B8" s="850">
        <v>21392</v>
      </c>
      <c r="C8" s="851">
        <f t="shared" si="0"/>
        <v>12.228961464365543</v>
      </c>
      <c r="D8" s="850">
        <v>20468</v>
      </c>
      <c r="E8" s="851">
        <f t="shared" si="1"/>
        <v>11.798342191120692</v>
      </c>
      <c r="F8" s="850">
        <v>19462</v>
      </c>
      <c r="G8" s="851">
        <f t="shared" si="2"/>
        <v>11.566279380738715</v>
      </c>
      <c r="H8" s="850">
        <v>19930</v>
      </c>
      <c r="I8" s="851">
        <f t="shared" si="3"/>
        <v>10.589460484787946</v>
      </c>
      <c r="J8" s="850">
        <v>20213</v>
      </c>
      <c r="K8" s="851">
        <f t="shared" si="4"/>
        <v>10.943573973210901</v>
      </c>
      <c r="L8" s="852">
        <v>18900</v>
      </c>
      <c r="M8" s="851">
        <f t="shared" si="5"/>
        <v>10.457415081916418</v>
      </c>
      <c r="N8" s="852">
        <v>21764</v>
      </c>
      <c r="O8" s="851">
        <f t="shared" si="6"/>
        <v>11.326096233308007</v>
      </c>
      <c r="P8" s="852">
        <v>21724</v>
      </c>
      <c r="Q8" s="851">
        <f t="shared" si="7"/>
        <v>11.301045622431461</v>
      </c>
      <c r="R8" s="852">
        <v>21408</v>
      </c>
      <c r="S8" s="851">
        <f t="shared" si="8"/>
        <v>11.70930213478168</v>
      </c>
      <c r="T8" s="852">
        <v>21852</v>
      </c>
      <c r="U8" s="851">
        <f t="shared" si="9"/>
        <v>12.306687241639541</v>
      </c>
    </row>
    <row r="9" spans="1:21" ht="20.100000000000001" customHeight="1">
      <c r="A9" s="835" t="s">
        <v>1260</v>
      </c>
      <c r="B9" s="850">
        <v>11559</v>
      </c>
      <c r="C9" s="851">
        <f t="shared" si="0"/>
        <v>6.6078237456339419</v>
      </c>
      <c r="D9" s="850">
        <v>8985</v>
      </c>
      <c r="E9" s="851">
        <f t="shared" si="1"/>
        <v>5.1792116761393112</v>
      </c>
      <c r="F9" s="850">
        <v>7993</v>
      </c>
      <c r="G9" s="851">
        <f t="shared" si="2"/>
        <v>4.7502451490208895</v>
      </c>
      <c r="H9" s="850">
        <v>7520</v>
      </c>
      <c r="I9" s="851">
        <f t="shared" si="3"/>
        <v>3.9956218186455268</v>
      </c>
      <c r="J9" s="850">
        <v>7712</v>
      </c>
      <c r="K9" s="851">
        <f t="shared" si="4"/>
        <v>4.1753743868501694</v>
      </c>
      <c r="L9" s="852">
        <v>8277</v>
      </c>
      <c r="M9" s="851">
        <f t="shared" si="5"/>
        <v>4.5796838430170475</v>
      </c>
      <c r="N9" s="852">
        <v>12313</v>
      </c>
      <c r="O9" s="851">
        <f t="shared" si="6"/>
        <v>6.4077477908804221</v>
      </c>
      <c r="P9" s="852">
        <v>14111</v>
      </c>
      <c r="Q9" s="851">
        <f t="shared" si="7"/>
        <v>7.3406856369973479</v>
      </c>
      <c r="R9" s="852">
        <v>13427</v>
      </c>
      <c r="S9" s="851">
        <f t="shared" si="8"/>
        <v>7.3440209157190601</v>
      </c>
      <c r="T9" s="852">
        <v>15815</v>
      </c>
      <c r="U9" s="851">
        <f t="shared" si="9"/>
        <v>8.9067480654644573</v>
      </c>
    </row>
    <row r="10" spans="1:21" ht="20.100000000000001" customHeight="1">
      <c r="A10" s="835" t="s">
        <v>1409</v>
      </c>
      <c r="B10" s="850">
        <v>7667</v>
      </c>
      <c r="C10" s="851">
        <f t="shared" si="0"/>
        <v>4.3829210708344526</v>
      </c>
      <c r="D10" s="850">
        <v>7916</v>
      </c>
      <c r="E10" s="851">
        <f t="shared" si="1"/>
        <v>4.5630094188446062</v>
      </c>
      <c r="F10" s="850">
        <v>8224</v>
      </c>
      <c r="G10" s="851">
        <f t="shared" si="2"/>
        <v>4.8875286007191034</v>
      </c>
      <c r="H10" s="850">
        <v>8500</v>
      </c>
      <c r="I10" s="851">
        <f t="shared" si="3"/>
        <v>4.5163278535222044</v>
      </c>
      <c r="J10" s="850">
        <v>8878</v>
      </c>
      <c r="K10" s="851">
        <f t="shared" si="4"/>
        <v>4.8066615412935425</v>
      </c>
      <c r="L10" s="852">
        <v>9545</v>
      </c>
      <c r="M10" s="851">
        <f t="shared" si="5"/>
        <v>5.2812712675604345</v>
      </c>
      <c r="N10" s="852">
        <v>10540</v>
      </c>
      <c r="O10" s="851">
        <f t="shared" si="6"/>
        <v>5.4850695781596395</v>
      </c>
      <c r="P10" s="852">
        <v>11059</v>
      </c>
      <c r="Q10" s="851">
        <f t="shared" si="7"/>
        <v>5.7530042137023356</v>
      </c>
      <c r="R10" s="852">
        <v>11957</v>
      </c>
      <c r="S10" s="851">
        <f t="shared" si="8"/>
        <v>6.5399909204776048</v>
      </c>
      <c r="T10" s="852">
        <v>13132</v>
      </c>
      <c r="U10" s="851">
        <f t="shared" si="9"/>
        <v>7.395726563115983</v>
      </c>
    </row>
    <row r="11" spans="1:21" ht="20.100000000000001" customHeight="1">
      <c r="A11" s="835" t="s">
        <v>1261</v>
      </c>
      <c r="B11" s="850">
        <v>8804</v>
      </c>
      <c r="C11" s="851">
        <f t="shared" si="0"/>
        <v>5.0328990619051153</v>
      </c>
      <c r="D11" s="850">
        <v>9753</v>
      </c>
      <c r="E11" s="851">
        <f t="shared" si="1"/>
        <v>5.6219089012116532</v>
      </c>
      <c r="F11" s="850">
        <v>9035</v>
      </c>
      <c r="G11" s="851">
        <f t="shared" si="2"/>
        <v>5.3695064333046094</v>
      </c>
      <c r="H11" s="850">
        <v>8836</v>
      </c>
      <c r="I11" s="851">
        <f t="shared" si="3"/>
        <v>4.6948556369084935</v>
      </c>
      <c r="J11" s="850">
        <v>8104</v>
      </c>
      <c r="K11" s="851">
        <f t="shared" si="4"/>
        <v>4.387608147177616</v>
      </c>
      <c r="L11" s="852">
        <v>8262</v>
      </c>
      <c r="M11" s="851">
        <f t="shared" si="5"/>
        <v>4.5713843072377482</v>
      </c>
      <c r="N11" s="852">
        <v>7280</v>
      </c>
      <c r="O11" s="851">
        <f t="shared" si="6"/>
        <v>3.7885490065466958</v>
      </c>
      <c r="P11" s="852">
        <v>5400</v>
      </c>
      <c r="Q11" s="851">
        <f t="shared" si="7"/>
        <v>2.8091348904957605</v>
      </c>
      <c r="R11" s="852">
        <v>4823</v>
      </c>
      <c r="S11" s="851">
        <f t="shared" si="8"/>
        <v>2.6379841272445836</v>
      </c>
      <c r="T11" s="852">
        <v>5971</v>
      </c>
      <c r="U11" s="851">
        <f t="shared" si="9"/>
        <v>3.3627690609477257</v>
      </c>
    </row>
    <row r="12" spans="1:21" ht="20.100000000000001" customHeight="1">
      <c r="A12" s="835" t="s">
        <v>548</v>
      </c>
      <c r="B12" s="850">
        <v>4094</v>
      </c>
      <c r="C12" s="851">
        <f t="shared" si="0"/>
        <v>2.3403780962561953</v>
      </c>
      <c r="D12" s="850">
        <v>4128</v>
      </c>
      <c r="E12" s="851">
        <f t="shared" si="1"/>
        <v>2.3794975847638371</v>
      </c>
      <c r="F12" s="850">
        <v>4204</v>
      </c>
      <c r="G12" s="851">
        <f t="shared" si="2"/>
        <v>2.4984399607761567</v>
      </c>
      <c r="H12" s="850">
        <v>4042</v>
      </c>
      <c r="I12" s="851">
        <f t="shared" si="3"/>
        <v>2.1476467275219706</v>
      </c>
      <c r="J12" s="850">
        <v>3948</v>
      </c>
      <c r="K12" s="851">
        <f t="shared" si="4"/>
        <v>2.1374971575835668</v>
      </c>
      <c r="L12" s="852">
        <v>4185</v>
      </c>
      <c r="M12" s="851">
        <f t="shared" si="5"/>
        <v>2.3155704824243499</v>
      </c>
      <c r="N12" s="852">
        <v>4623</v>
      </c>
      <c r="O12" s="851">
        <f t="shared" si="6"/>
        <v>2.4058327001738151</v>
      </c>
      <c r="P12" s="852">
        <v>4538</v>
      </c>
      <c r="Q12" s="851">
        <f t="shared" si="7"/>
        <v>2.3607137283462518</v>
      </c>
      <c r="R12" s="852">
        <v>4759</v>
      </c>
      <c r="S12" s="851">
        <f t="shared" si="8"/>
        <v>2.6029787396966566</v>
      </c>
      <c r="T12" s="852">
        <v>5013</v>
      </c>
      <c r="U12" s="851">
        <f t="shared" si="9"/>
        <v>2.8232392065869951</v>
      </c>
    </row>
    <row r="13" spans="1:21" ht="20.100000000000001" customHeight="1">
      <c r="A13" s="835" t="s">
        <v>469</v>
      </c>
      <c r="B13" s="850">
        <v>5315</v>
      </c>
      <c r="C13" s="851">
        <f t="shared" si="0"/>
        <v>3.0383755695167753</v>
      </c>
      <c r="D13" s="850">
        <v>4833</v>
      </c>
      <c r="E13" s="851">
        <f t="shared" si="1"/>
        <v>2.7858798030919636</v>
      </c>
      <c r="F13" s="850">
        <v>4467</v>
      </c>
      <c r="G13" s="851">
        <f t="shared" si="2"/>
        <v>2.6547410334888419</v>
      </c>
      <c r="H13" s="850">
        <v>4740</v>
      </c>
      <c r="I13" s="851">
        <f t="shared" si="3"/>
        <v>2.5185169441994408</v>
      </c>
      <c r="J13" s="850">
        <v>3813</v>
      </c>
      <c r="K13" s="851">
        <f t="shared" si="4"/>
        <v>2.0644064493075329</v>
      </c>
      <c r="L13" s="852">
        <v>3461</v>
      </c>
      <c r="M13" s="851">
        <f t="shared" si="5"/>
        <v>1.9149795554768638</v>
      </c>
      <c r="N13" s="852">
        <v>3562</v>
      </c>
      <c r="O13" s="851">
        <f t="shared" si="6"/>
        <v>1.8536829067746334</v>
      </c>
      <c r="P13" s="852">
        <v>3450</v>
      </c>
      <c r="Q13" s="851">
        <f t="shared" si="7"/>
        <v>1.7947250689278469</v>
      </c>
      <c r="R13" s="852">
        <v>3242</v>
      </c>
      <c r="S13" s="851">
        <f t="shared" si="8"/>
        <v>1.7732416629746921</v>
      </c>
      <c r="T13" s="852">
        <v>3164</v>
      </c>
      <c r="U13" s="851">
        <f t="shared" si="9"/>
        <v>1.7819127966569421</v>
      </c>
    </row>
    <row r="14" spans="1:21" ht="20.100000000000001" customHeight="1">
      <c r="A14" s="835" t="s">
        <v>1262</v>
      </c>
      <c r="B14" s="850">
        <v>2684</v>
      </c>
      <c r="C14" s="851">
        <f t="shared" si="0"/>
        <v>1.5343367880683019</v>
      </c>
      <c r="D14" s="850">
        <v>2540</v>
      </c>
      <c r="E14" s="851">
        <f t="shared" si="1"/>
        <v>1.4641288433382138</v>
      </c>
      <c r="F14" s="850">
        <v>2705</v>
      </c>
      <c r="G14" s="851">
        <f t="shared" si="2"/>
        <v>1.6075832763795201</v>
      </c>
      <c r="H14" s="850">
        <v>2684</v>
      </c>
      <c r="I14" s="851">
        <f t="shared" si="3"/>
        <v>1.4260969363357172</v>
      </c>
      <c r="J14" s="850">
        <v>2202</v>
      </c>
      <c r="K14" s="851">
        <f t="shared" si="4"/>
        <v>1.1921906638801962</v>
      </c>
      <c r="L14" s="852">
        <v>2217</v>
      </c>
      <c r="M14" s="851">
        <f t="shared" si="5"/>
        <v>1.2266713881803544</v>
      </c>
      <c r="N14" s="852">
        <v>2511</v>
      </c>
      <c r="O14" s="851">
        <f t="shared" si="6"/>
        <v>1.3067371642086201</v>
      </c>
      <c r="P14" s="852">
        <v>2666</v>
      </c>
      <c r="Q14" s="851">
        <f t="shared" si="7"/>
        <v>1.386880299641055</v>
      </c>
      <c r="R14" s="852">
        <v>2639</v>
      </c>
      <c r="S14" s="851">
        <f t="shared" si="8"/>
        <v>1.4434252771715645</v>
      </c>
      <c r="T14" s="852">
        <v>2809</v>
      </c>
      <c r="U14" s="851">
        <f t="shared" si="9"/>
        <v>1.5819826314188847</v>
      </c>
    </row>
    <row r="15" spans="1:21" ht="20.100000000000001" customHeight="1">
      <c r="A15" s="835" t="s">
        <v>1145</v>
      </c>
      <c r="B15" s="850">
        <v>779</v>
      </c>
      <c r="C15" s="851">
        <f t="shared" si="0"/>
        <v>0.44532353126125457</v>
      </c>
      <c r="D15" s="850">
        <v>862</v>
      </c>
      <c r="E15" s="851">
        <f t="shared" si="1"/>
        <v>0.49688152084942527</v>
      </c>
      <c r="F15" s="850">
        <v>849</v>
      </c>
      <c r="G15" s="851">
        <f t="shared" si="2"/>
        <v>0.50456125754018954</v>
      </c>
      <c r="H15" s="850">
        <v>927</v>
      </c>
      <c r="I15" s="851">
        <f t="shared" si="3"/>
        <v>0.49254540237824507</v>
      </c>
      <c r="J15" s="850">
        <v>991</v>
      </c>
      <c r="K15" s="851">
        <f t="shared" si="4"/>
        <v>0.53653994001147798</v>
      </c>
      <c r="L15" s="852">
        <v>1061</v>
      </c>
      <c r="M15" s="851">
        <f t="shared" si="5"/>
        <v>0.58705383078906448</v>
      </c>
      <c r="N15" s="852">
        <v>1362</v>
      </c>
      <c r="O15" s="851">
        <f t="shared" si="6"/>
        <v>0.70879172347755492</v>
      </c>
      <c r="P15" s="852">
        <v>1587</v>
      </c>
      <c r="Q15" s="851">
        <f t="shared" si="7"/>
        <v>0.82557353170680958</v>
      </c>
      <c r="R15" s="852">
        <v>1762</v>
      </c>
      <c r="S15" s="851">
        <f t="shared" si="8"/>
        <v>0.96374207592887351</v>
      </c>
      <c r="T15" s="852">
        <v>1942</v>
      </c>
      <c r="U15" s="851">
        <f t="shared" si="9"/>
        <v>1.0937024813867833</v>
      </c>
    </row>
    <row r="16" spans="1:21" ht="33">
      <c r="A16" s="846" t="s">
        <v>1410</v>
      </c>
      <c r="B16" s="850">
        <v>3470</v>
      </c>
      <c r="C16" s="851">
        <f t="shared" si="0"/>
        <v>1.9836619428453832</v>
      </c>
      <c r="D16" s="850">
        <v>3765</v>
      </c>
      <c r="E16" s="851">
        <f t="shared" si="1"/>
        <v>2.1702539744757381</v>
      </c>
      <c r="F16" s="850">
        <v>3630</v>
      </c>
      <c r="G16" s="851">
        <f t="shared" si="2"/>
        <v>2.1573113838290792</v>
      </c>
      <c r="H16" s="850">
        <v>3583</v>
      </c>
      <c r="I16" s="851">
        <f t="shared" si="3"/>
        <v>1.9037650234317713</v>
      </c>
      <c r="J16" s="850">
        <v>3152</v>
      </c>
      <c r="K16" s="851">
        <f t="shared" si="4"/>
        <v>1.7065326850819158</v>
      </c>
      <c r="L16" s="852">
        <v>2723</v>
      </c>
      <c r="M16" s="851">
        <f t="shared" si="5"/>
        <v>1.5066423951353654</v>
      </c>
      <c r="N16" s="852">
        <v>2429</v>
      </c>
      <c r="O16" s="851">
        <f t="shared" si="6"/>
        <v>1.264063947376638</v>
      </c>
      <c r="P16" s="852">
        <v>2354</v>
      </c>
      <c r="Q16" s="851">
        <f t="shared" si="7"/>
        <v>1.2245747281901889</v>
      </c>
      <c r="R16" s="852">
        <v>1988</v>
      </c>
      <c r="S16" s="851">
        <f t="shared" si="8"/>
        <v>1.0873548507074917</v>
      </c>
      <c r="T16" s="852">
        <v>1904</v>
      </c>
      <c r="U16" s="851">
        <f t="shared" si="9"/>
        <v>1.0723015059528502</v>
      </c>
    </row>
    <row r="17" spans="1:21" ht="20.100000000000001" customHeight="1">
      <c r="A17" s="835" t="s">
        <v>1144</v>
      </c>
      <c r="B17" s="850">
        <v>960</v>
      </c>
      <c r="C17" s="851">
        <f t="shared" si="0"/>
        <v>0.54879408217048065</v>
      </c>
      <c r="D17" s="850">
        <v>1112</v>
      </c>
      <c r="E17" s="851">
        <f t="shared" si="1"/>
        <v>0.64098869046932827</v>
      </c>
      <c r="F17" s="850">
        <v>1179</v>
      </c>
      <c r="G17" s="851">
        <f t="shared" si="2"/>
        <v>0.70068047425192403</v>
      </c>
      <c r="H17" s="850">
        <v>1145</v>
      </c>
      <c r="I17" s="851">
        <f t="shared" si="3"/>
        <v>0.60837592850387345</v>
      </c>
      <c r="J17" s="850">
        <v>1142</v>
      </c>
      <c r="K17" s="851">
        <f t="shared" si="4"/>
        <v>0.61829325074985653</v>
      </c>
      <c r="L17" s="852">
        <v>1194</v>
      </c>
      <c r="M17" s="851">
        <f t="shared" si="5"/>
        <v>0.6606430480321801</v>
      </c>
      <c r="N17" s="852">
        <v>1414</v>
      </c>
      <c r="O17" s="851">
        <f t="shared" si="6"/>
        <v>0.73585278781003127</v>
      </c>
      <c r="P17" s="852">
        <v>1734</v>
      </c>
      <c r="Q17" s="851">
        <f t="shared" si="7"/>
        <v>0.90204442594808298</v>
      </c>
      <c r="R17" s="852">
        <v>1712</v>
      </c>
      <c r="S17" s="851">
        <f t="shared" si="8"/>
        <v>0.93639411690705521</v>
      </c>
      <c r="T17" s="852">
        <v>1887</v>
      </c>
      <c r="U17" s="851">
        <f t="shared" si="9"/>
        <v>1.0627273853639854</v>
      </c>
    </row>
    <row r="18" spans="1:21" ht="20.100000000000001" customHeight="1">
      <c r="A18" s="835" t="s">
        <v>1082</v>
      </c>
      <c r="B18" s="850">
        <v>1191</v>
      </c>
      <c r="C18" s="851">
        <f t="shared" si="0"/>
        <v>0.6808476581927525</v>
      </c>
      <c r="D18" s="850">
        <v>1365</v>
      </c>
      <c r="E18" s="851">
        <f t="shared" si="1"/>
        <v>0.78682514612467003</v>
      </c>
      <c r="F18" s="850">
        <v>1358</v>
      </c>
      <c r="G18" s="851">
        <f t="shared" si="2"/>
        <v>0.80706029180162253</v>
      </c>
      <c r="H18" s="850">
        <v>1252</v>
      </c>
      <c r="I18" s="851">
        <f t="shared" si="3"/>
        <v>0.66522852618938821</v>
      </c>
      <c r="J18" s="850">
        <v>1282</v>
      </c>
      <c r="K18" s="851">
        <f t="shared" si="4"/>
        <v>0.69409102229537312</v>
      </c>
      <c r="L18" s="852">
        <v>1495</v>
      </c>
      <c r="M18" s="851">
        <f t="shared" si="5"/>
        <v>0.8271870660034415</v>
      </c>
      <c r="N18" s="852">
        <v>1855</v>
      </c>
      <c r="O18" s="851">
        <f t="shared" si="6"/>
        <v>0.96535142955276387</v>
      </c>
      <c r="P18" s="852">
        <v>1894</v>
      </c>
      <c r="Q18" s="851">
        <f t="shared" si="7"/>
        <v>0.98527805233314258</v>
      </c>
      <c r="R18" s="852">
        <v>1824</v>
      </c>
      <c r="S18" s="851">
        <f t="shared" si="8"/>
        <v>0.99765354511592796</v>
      </c>
      <c r="T18" s="852">
        <v>1851</v>
      </c>
      <c r="U18" s="851">
        <f t="shared" si="9"/>
        <v>1.0424527770581544</v>
      </c>
    </row>
    <row r="19" spans="1:21" ht="20.100000000000001" customHeight="1">
      <c r="A19" s="846" t="s">
        <v>1146</v>
      </c>
      <c r="B19" s="850">
        <v>1574</v>
      </c>
      <c r="C19" s="851">
        <f t="shared" si="0"/>
        <v>0.89979363055868389</v>
      </c>
      <c r="D19" s="850">
        <v>1627</v>
      </c>
      <c r="E19" s="851">
        <f t="shared" si="1"/>
        <v>0.93784945988632828</v>
      </c>
      <c r="F19" s="850">
        <v>1563</v>
      </c>
      <c r="G19" s="851">
        <f t="shared" si="2"/>
        <v>0.92889192642557872</v>
      </c>
      <c r="H19" s="850">
        <v>1457</v>
      </c>
      <c r="I19" s="851">
        <f t="shared" si="3"/>
        <v>0.77415172736257076</v>
      </c>
      <c r="J19" s="850">
        <v>1570</v>
      </c>
      <c r="K19" s="851">
        <f t="shared" si="4"/>
        <v>0.8500178666175785</v>
      </c>
      <c r="L19" s="852">
        <v>1673</v>
      </c>
      <c r="M19" s="851">
        <f t="shared" si="5"/>
        <v>0.9256748905844534</v>
      </c>
      <c r="N19" s="852">
        <v>1847</v>
      </c>
      <c r="O19" s="851">
        <f t="shared" si="6"/>
        <v>0.96118818888622903</v>
      </c>
      <c r="P19" s="852">
        <v>1754</v>
      </c>
      <c r="Q19" s="851">
        <f t="shared" si="7"/>
        <v>0.9124486292462155</v>
      </c>
      <c r="R19" s="852">
        <v>1778</v>
      </c>
      <c r="S19" s="851">
        <f t="shared" si="8"/>
        <v>0.97249342281585527</v>
      </c>
      <c r="T19" s="852">
        <v>1710</v>
      </c>
      <c r="U19" s="851">
        <f t="shared" si="9"/>
        <v>0.96304389452698203</v>
      </c>
    </row>
    <row r="20" spans="1:21" ht="20.100000000000001" customHeight="1">
      <c r="A20" s="835" t="s">
        <v>545</v>
      </c>
      <c r="B20" s="850">
        <v>1504</v>
      </c>
      <c r="C20" s="851">
        <f t="shared" si="0"/>
        <v>0.85977739540041964</v>
      </c>
      <c r="D20" s="850">
        <v>1485</v>
      </c>
      <c r="E20" s="851">
        <f t="shared" si="1"/>
        <v>0.85599658754222341</v>
      </c>
      <c r="F20" s="850">
        <v>1265</v>
      </c>
      <c r="G20" s="851">
        <f t="shared" si="2"/>
        <v>0.75179033072831547</v>
      </c>
      <c r="H20" s="850">
        <v>1221</v>
      </c>
      <c r="I20" s="851">
        <f t="shared" si="3"/>
        <v>0.64875721284124843</v>
      </c>
      <c r="J20" s="850">
        <v>1207</v>
      </c>
      <c r="K20" s="851">
        <f t="shared" si="4"/>
        <v>0.65348507325313199</v>
      </c>
      <c r="L20" s="852">
        <v>1243</v>
      </c>
      <c r="M20" s="851">
        <f t="shared" si="5"/>
        <v>0.68775486491122262</v>
      </c>
      <c r="N20" s="852">
        <v>1445</v>
      </c>
      <c r="O20" s="851">
        <f t="shared" si="6"/>
        <v>0.75198534539285378</v>
      </c>
      <c r="P20" s="852">
        <v>1708</v>
      </c>
      <c r="Q20" s="851">
        <f t="shared" si="7"/>
        <v>0.88851896166051092</v>
      </c>
      <c r="R20" s="852">
        <v>1502</v>
      </c>
      <c r="S20" s="851">
        <f t="shared" si="8"/>
        <v>0.82153268901541887</v>
      </c>
      <c r="T20" s="852">
        <v>1486</v>
      </c>
      <c r="U20" s="851">
        <f t="shared" si="9"/>
        <v>0.83689077617958796</v>
      </c>
    </row>
    <row r="21" spans="1:21" ht="20.100000000000001" customHeight="1">
      <c r="A21" s="835" t="s">
        <v>1153</v>
      </c>
      <c r="B21" s="850">
        <v>1598</v>
      </c>
      <c r="C21" s="851">
        <f t="shared" si="0"/>
        <v>0.91351348261294574</v>
      </c>
      <c r="D21" s="850">
        <v>1523</v>
      </c>
      <c r="E21" s="851">
        <f t="shared" si="1"/>
        <v>0.87790087732444877</v>
      </c>
      <c r="F21" s="850">
        <v>1405</v>
      </c>
      <c r="G21" s="851">
        <f t="shared" si="2"/>
        <v>0.8349924226666271</v>
      </c>
      <c r="H21" s="850">
        <v>1345</v>
      </c>
      <c r="I21" s="851">
        <f t="shared" si="3"/>
        <v>0.71464246623380756</v>
      </c>
      <c r="J21" s="850">
        <v>1363</v>
      </c>
      <c r="K21" s="851">
        <f t="shared" si="4"/>
        <v>0.73794544726099331</v>
      </c>
      <c r="L21" s="852">
        <v>1344</v>
      </c>
      <c r="M21" s="851">
        <f t="shared" si="5"/>
        <v>0.74363840582516749</v>
      </c>
      <c r="N21" s="852">
        <v>1377</v>
      </c>
      <c r="O21" s="851">
        <f t="shared" si="6"/>
        <v>0.71659779972730775</v>
      </c>
      <c r="P21" s="852">
        <v>1346</v>
      </c>
      <c r="Q21" s="851">
        <f t="shared" si="7"/>
        <v>0.70020288196431357</v>
      </c>
      <c r="R21" s="852">
        <v>1373</v>
      </c>
      <c r="S21" s="851">
        <f t="shared" si="8"/>
        <v>0.7509749547391279</v>
      </c>
      <c r="T21" s="852">
        <v>1404</v>
      </c>
      <c r="U21" s="851">
        <f t="shared" si="9"/>
        <v>0.79070972392741679</v>
      </c>
    </row>
    <row r="22" spans="1:21" ht="20.100000000000001" customHeight="1">
      <c r="A22" s="919" t="s">
        <v>482</v>
      </c>
      <c r="B22" s="850">
        <v>870</v>
      </c>
      <c r="C22" s="851">
        <f t="shared" si="0"/>
        <v>0.49734463696699804</v>
      </c>
      <c r="D22" s="850">
        <v>962</v>
      </c>
      <c r="E22" s="851">
        <f t="shared" si="1"/>
        <v>0.55452438869738652</v>
      </c>
      <c r="F22" s="850">
        <v>926</v>
      </c>
      <c r="G22" s="851">
        <f t="shared" si="2"/>
        <v>0.55032240810626099</v>
      </c>
      <c r="H22" s="850">
        <v>1068</v>
      </c>
      <c r="I22" s="851">
        <f t="shared" si="3"/>
        <v>0.56746331147784868</v>
      </c>
      <c r="J22" s="850">
        <v>1096</v>
      </c>
      <c r="K22" s="851">
        <f t="shared" si="4"/>
        <v>0.59338826867061534</v>
      </c>
      <c r="L22" s="852">
        <v>1062</v>
      </c>
      <c r="M22" s="851">
        <f t="shared" si="5"/>
        <v>0.58760713317435109</v>
      </c>
      <c r="N22" s="852">
        <v>1100</v>
      </c>
      <c r="O22" s="851">
        <f t="shared" si="6"/>
        <v>0.57244559164853925</v>
      </c>
      <c r="P22" s="852">
        <v>1344</v>
      </c>
      <c r="Q22" s="851">
        <f t="shared" si="7"/>
        <v>0.69916246163450035</v>
      </c>
      <c r="R22" s="852">
        <v>1194</v>
      </c>
      <c r="S22" s="851">
        <f t="shared" si="8"/>
        <v>0.65306926144101862</v>
      </c>
      <c r="T22" s="852">
        <v>1163</v>
      </c>
      <c r="U22" s="851">
        <f t="shared" si="9"/>
        <v>0.65498248499115808</v>
      </c>
    </row>
    <row r="23" spans="1:21" ht="20.100000000000001" customHeight="1">
      <c r="A23" s="835" t="s">
        <v>1263</v>
      </c>
      <c r="B23" s="850">
        <v>1496</v>
      </c>
      <c r="C23" s="851">
        <f t="shared" si="0"/>
        <v>0.85520411138233221</v>
      </c>
      <c r="D23" s="850">
        <v>1523</v>
      </c>
      <c r="E23" s="851">
        <f t="shared" si="1"/>
        <v>0.87790087732444877</v>
      </c>
      <c r="F23" s="850">
        <v>1328</v>
      </c>
      <c r="G23" s="851">
        <f t="shared" si="2"/>
        <v>0.78923127210055555</v>
      </c>
      <c r="H23" s="850">
        <v>1286</v>
      </c>
      <c r="I23" s="851">
        <f t="shared" si="3"/>
        <v>0.68329383760347706</v>
      </c>
      <c r="J23" s="850">
        <v>1112</v>
      </c>
      <c r="K23" s="851">
        <f t="shared" si="4"/>
        <v>0.60205087113296007</v>
      </c>
      <c r="L23" s="852">
        <v>925</v>
      </c>
      <c r="M23" s="851">
        <f t="shared" si="5"/>
        <v>0.51180470639008924</v>
      </c>
      <c r="N23" s="852">
        <v>934</v>
      </c>
      <c r="O23" s="851">
        <f t="shared" si="6"/>
        <v>0.48605834781794155</v>
      </c>
      <c r="P23" s="852">
        <v>781</v>
      </c>
      <c r="Q23" s="851">
        <f t="shared" si="7"/>
        <v>0.40628413879207198</v>
      </c>
      <c r="R23" s="852">
        <v>724</v>
      </c>
      <c r="S23" s="851">
        <f t="shared" si="8"/>
        <v>0.39599844663592754</v>
      </c>
      <c r="T23" s="852">
        <v>1088</v>
      </c>
      <c r="U23" s="851">
        <f t="shared" si="9"/>
        <v>0.61274371768734304</v>
      </c>
    </row>
    <row r="24" spans="1:21" ht="20.100000000000001" customHeight="1">
      <c r="A24" s="835" t="s">
        <v>1154</v>
      </c>
      <c r="B24" s="850">
        <v>1125</v>
      </c>
      <c r="C24" s="851">
        <f t="shared" si="0"/>
        <v>0.64311806504353197</v>
      </c>
      <c r="D24" s="850">
        <v>906</v>
      </c>
      <c r="E24" s="851">
        <f t="shared" si="1"/>
        <v>0.52224438270252815</v>
      </c>
      <c r="F24" s="850">
        <v>794</v>
      </c>
      <c r="G24" s="851">
        <f t="shared" si="2"/>
        <v>0.47187472142156717</v>
      </c>
      <c r="H24" s="850">
        <v>784</v>
      </c>
      <c r="I24" s="851">
        <f t="shared" si="3"/>
        <v>0.41656482790134219</v>
      </c>
      <c r="J24" s="850">
        <v>809</v>
      </c>
      <c r="K24" s="851">
        <f t="shared" si="4"/>
        <v>0.43800283700230647</v>
      </c>
      <c r="L24" s="852">
        <v>724</v>
      </c>
      <c r="M24" s="851">
        <f t="shared" si="5"/>
        <v>0.4005909269474861</v>
      </c>
      <c r="N24" s="852">
        <v>568</v>
      </c>
      <c r="O24" s="851">
        <f t="shared" si="6"/>
        <v>0.29559008732397296</v>
      </c>
      <c r="P24" s="852">
        <v>611</v>
      </c>
      <c r="Q24" s="851">
        <f t="shared" si="7"/>
        <v>0.31784841075794618</v>
      </c>
      <c r="R24" s="852">
        <v>646</v>
      </c>
      <c r="S24" s="851">
        <f t="shared" si="8"/>
        <v>0.35333563056189116</v>
      </c>
      <c r="T24" s="852">
        <v>664</v>
      </c>
      <c r="U24" s="851">
        <f t="shared" si="9"/>
        <v>0.37395388652977551</v>
      </c>
    </row>
    <row r="25" spans="1:21" ht="20.100000000000001" customHeight="1">
      <c r="A25" s="835" t="s">
        <v>755</v>
      </c>
      <c r="B25" s="850">
        <v>758</v>
      </c>
      <c r="C25" s="851">
        <f t="shared" si="0"/>
        <v>0.43331866071377534</v>
      </c>
      <c r="D25" s="850">
        <v>860</v>
      </c>
      <c r="E25" s="851">
        <f t="shared" si="1"/>
        <v>0.49572866349246608</v>
      </c>
      <c r="F25" s="850">
        <v>843</v>
      </c>
      <c r="G25" s="851">
        <f t="shared" si="2"/>
        <v>0.50099545359997621</v>
      </c>
      <c r="H25" s="850">
        <v>675</v>
      </c>
      <c r="I25" s="851">
        <f t="shared" si="3"/>
        <v>0.358649564838528</v>
      </c>
      <c r="J25" s="850">
        <v>595</v>
      </c>
      <c r="K25" s="851">
        <f t="shared" si="4"/>
        <v>0.32214052906844542</v>
      </c>
      <c r="L25" s="852">
        <v>480</v>
      </c>
      <c r="M25" s="851">
        <f t="shared" si="5"/>
        <v>0.2655851449375598</v>
      </c>
      <c r="N25" s="852">
        <v>496</v>
      </c>
      <c r="O25" s="851">
        <f t="shared" si="6"/>
        <v>0.25812092132515951</v>
      </c>
      <c r="P25" s="852">
        <v>516</v>
      </c>
      <c r="Q25" s="851">
        <f t="shared" si="7"/>
        <v>0.26842844509181707</v>
      </c>
      <c r="R25" s="852">
        <v>480</v>
      </c>
      <c r="S25" s="851">
        <f t="shared" si="8"/>
        <v>0.26254040660945471</v>
      </c>
      <c r="T25" s="852">
        <v>577</v>
      </c>
      <c r="U25" s="851">
        <f t="shared" si="9"/>
        <v>0.32495691645735009</v>
      </c>
    </row>
    <row r="26" spans="1:21" ht="20.100000000000001" customHeight="1">
      <c r="A26" s="835" t="s">
        <v>1264</v>
      </c>
      <c r="B26" s="850">
        <v>1460</v>
      </c>
      <c r="C26" s="851">
        <f t="shared" si="0"/>
        <v>0.83462433330093921</v>
      </c>
      <c r="D26" s="850">
        <v>1266</v>
      </c>
      <c r="E26" s="851">
        <f t="shared" si="1"/>
        <v>0.72975870695518841</v>
      </c>
      <c r="F26" s="850">
        <v>1045</v>
      </c>
      <c r="G26" s="851">
        <f t="shared" si="2"/>
        <v>0.62104418625382585</v>
      </c>
      <c r="H26" s="850">
        <v>924</v>
      </c>
      <c r="I26" s="851">
        <f t="shared" si="3"/>
        <v>0.49095140431229611</v>
      </c>
      <c r="J26" s="850">
        <v>818</v>
      </c>
      <c r="K26" s="851">
        <f t="shared" si="4"/>
        <v>0.44287555088737535</v>
      </c>
      <c r="L26" s="852">
        <v>716</v>
      </c>
      <c r="M26" s="851">
        <f t="shared" si="5"/>
        <v>0.39616450786519336</v>
      </c>
      <c r="N26" s="852">
        <v>742</v>
      </c>
      <c r="O26" s="851">
        <f t="shared" si="6"/>
        <v>0.38614057182110556</v>
      </c>
      <c r="P26" s="852">
        <v>647</v>
      </c>
      <c r="Q26" s="851">
        <f t="shared" si="7"/>
        <v>0.33657597669458461</v>
      </c>
      <c r="R26" s="852">
        <v>493</v>
      </c>
      <c r="S26" s="851">
        <f t="shared" si="8"/>
        <v>0.26965087595512743</v>
      </c>
      <c r="T26" s="852">
        <v>559</v>
      </c>
      <c r="U26" s="851">
        <f t="shared" si="9"/>
        <v>0.3148196123044345</v>
      </c>
    </row>
    <row r="27" spans="1:21" ht="20.100000000000001" customHeight="1">
      <c r="A27" s="835" t="s">
        <v>484</v>
      </c>
      <c r="B27" s="850">
        <v>339</v>
      </c>
      <c r="C27" s="851">
        <f t="shared" si="0"/>
        <v>0.19379291026645096</v>
      </c>
      <c r="D27" s="850">
        <v>326</v>
      </c>
      <c r="E27" s="851">
        <f t="shared" si="1"/>
        <v>0.18791574918435341</v>
      </c>
      <c r="F27" s="850">
        <v>257</v>
      </c>
      <c r="G27" s="851">
        <f t="shared" si="2"/>
        <v>0.15273526877247198</v>
      </c>
      <c r="H27" s="850">
        <v>345</v>
      </c>
      <c r="I27" s="851">
        <f t="shared" si="3"/>
        <v>0.18330977758413652</v>
      </c>
      <c r="J27" s="850">
        <v>277</v>
      </c>
      <c r="K27" s="851">
        <f t="shared" si="4"/>
        <v>0.14997130512934348</v>
      </c>
      <c r="L27" s="852">
        <v>314</v>
      </c>
      <c r="M27" s="851">
        <f t="shared" si="5"/>
        <v>0.17373694897998704</v>
      </c>
      <c r="N27" s="852">
        <v>376</v>
      </c>
      <c r="O27" s="851">
        <f t="shared" si="6"/>
        <v>0.19567231132713706</v>
      </c>
      <c r="P27" s="852">
        <v>390</v>
      </c>
      <c r="Q27" s="851">
        <f t="shared" si="7"/>
        <v>0.20288196431358269</v>
      </c>
      <c r="R27" s="852">
        <v>462</v>
      </c>
      <c r="S27" s="851">
        <f t="shared" si="8"/>
        <v>0.25269514136160015</v>
      </c>
      <c r="T27" s="852">
        <v>532</v>
      </c>
      <c r="U27" s="851">
        <f t="shared" si="9"/>
        <v>0.29961365607506113</v>
      </c>
    </row>
    <row r="28" spans="1:21" ht="20.100000000000001" customHeight="1">
      <c r="A28" s="835" t="s">
        <v>471</v>
      </c>
      <c r="B28" s="850">
        <v>1606</v>
      </c>
      <c r="C28" s="851">
        <f t="shared" si="0"/>
        <v>0.91808676663103317</v>
      </c>
      <c r="D28" s="850">
        <v>1425</v>
      </c>
      <c r="E28" s="851">
        <f t="shared" si="1"/>
        <v>0.82141086683344666</v>
      </c>
      <c r="F28" s="850">
        <v>1320</v>
      </c>
      <c r="G28" s="851">
        <f t="shared" si="2"/>
        <v>0.78447686684693796</v>
      </c>
      <c r="H28" s="850">
        <v>1178</v>
      </c>
      <c r="I28" s="851">
        <f t="shared" si="3"/>
        <v>0.6259099072293125</v>
      </c>
      <c r="J28" s="850">
        <v>901</v>
      </c>
      <c r="K28" s="851">
        <f t="shared" si="4"/>
        <v>0.48781280116078873</v>
      </c>
      <c r="L28" s="852">
        <v>797</v>
      </c>
      <c r="M28" s="851">
        <f t="shared" si="5"/>
        <v>0.44098200107340663</v>
      </c>
      <c r="N28" s="852">
        <v>672</v>
      </c>
      <c r="O28" s="851">
        <f t="shared" si="6"/>
        <v>0.34971221598892577</v>
      </c>
      <c r="P28" s="852">
        <v>511</v>
      </c>
      <c r="Q28" s="851">
        <f t="shared" si="7"/>
        <v>0.26582739426728402</v>
      </c>
      <c r="R28" s="852">
        <v>446</v>
      </c>
      <c r="S28" s="851">
        <f t="shared" si="8"/>
        <v>0.24394379447461836</v>
      </c>
      <c r="T28" s="852">
        <v>485</v>
      </c>
      <c r="U28" s="851">
        <f t="shared" si="9"/>
        <v>0.27314402856467035</v>
      </c>
    </row>
    <row r="29" spans="1:21" ht="20.100000000000001" customHeight="1">
      <c r="A29" s="835" t="s">
        <v>472</v>
      </c>
      <c r="B29" s="850">
        <v>25</v>
      </c>
      <c r="C29" s="851">
        <f t="shared" si="0"/>
        <v>1.4291512556522933E-2</v>
      </c>
      <c r="D29" s="850">
        <v>7</v>
      </c>
      <c r="E29" s="851">
        <f t="shared" si="1"/>
        <v>4.0350007493572815E-3</v>
      </c>
      <c r="F29" s="850">
        <v>7</v>
      </c>
      <c r="G29" s="851">
        <f t="shared" si="2"/>
        <v>4.160104596915579E-3</v>
      </c>
      <c r="H29" s="850">
        <v>27</v>
      </c>
      <c r="I29" s="851">
        <f t="shared" si="3"/>
        <v>1.4345982593541121E-2</v>
      </c>
      <c r="J29" s="850">
        <v>7</v>
      </c>
      <c r="K29" s="851">
        <f t="shared" si="4"/>
        <v>3.7898885772758278E-3</v>
      </c>
      <c r="L29" s="852">
        <v>9</v>
      </c>
      <c r="M29" s="851">
        <f t="shared" si="5"/>
        <v>4.9797214675792465E-3</v>
      </c>
      <c r="N29" s="852">
        <v>3</v>
      </c>
      <c r="O29" s="851">
        <f t="shared" si="6"/>
        <v>1.5612152499505617E-3</v>
      </c>
      <c r="P29" s="852">
        <v>162</v>
      </c>
      <c r="Q29" s="851">
        <f t="shared" si="7"/>
        <v>8.4274046714872805E-2</v>
      </c>
      <c r="R29" s="852">
        <v>281</v>
      </c>
      <c r="S29" s="851">
        <f t="shared" si="8"/>
        <v>0.15369552970261829</v>
      </c>
      <c r="T29" s="852">
        <v>441</v>
      </c>
      <c r="U29" s="851">
        <f t="shared" si="9"/>
        <v>0.24836395174643225</v>
      </c>
    </row>
    <row r="30" spans="1:21" ht="20.100000000000001" customHeight="1">
      <c r="A30" s="836" t="s">
        <v>1051</v>
      </c>
      <c r="B30" s="850">
        <v>509</v>
      </c>
      <c r="C30" s="851">
        <f t="shared" si="0"/>
        <v>0.29097519565080687</v>
      </c>
      <c r="D30" s="850">
        <v>164</v>
      </c>
      <c r="E30" s="851">
        <f t="shared" si="1"/>
        <v>9.4534303270656317E-2</v>
      </c>
      <c r="F30" s="850">
        <v>153</v>
      </c>
      <c r="G30" s="851">
        <f t="shared" si="2"/>
        <v>9.0928000475440529E-2</v>
      </c>
      <c r="H30" s="850">
        <v>130</v>
      </c>
      <c r="I30" s="851">
        <f t="shared" si="3"/>
        <v>6.9073249524457245E-2</v>
      </c>
      <c r="J30" s="850">
        <v>144</v>
      </c>
      <c r="K30" s="851">
        <f t="shared" si="4"/>
        <v>7.7963422161102747E-2</v>
      </c>
      <c r="L30" s="852">
        <v>181</v>
      </c>
      <c r="M30" s="851">
        <f t="shared" si="5"/>
        <v>0.10014773173687153</v>
      </c>
      <c r="N30" s="852">
        <v>232</v>
      </c>
      <c r="O30" s="851">
        <f t="shared" si="6"/>
        <v>0.12073397932951008</v>
      </c>
      <c r="P30" s="852">
        <v>228</v>
      </c>
      <c r="Q30" s="851">
        <f t="shared" si="7"/>
        <v>0.11860791759870988</v>
      </c>
      <c r="R30" s="852">
        <v>288</v>
      </c>
      <c r="S30" s="851">
        <f t="shared" si="8"/>
        <v>0.15752424396567286</v>
      </c>
      <c r="T30" s="852">
        <v>374</v>
      </c>
      <c r="U30" s="851">
        <f t="shared" si="9"/>
        <v>0.21063065295502414</v>
      </c>
    </row>
    <row r="31" spans="1:21" ht="20.100000000000001" customHeight="1">
      <c r="A31" s="835" t="s">
        <v>1265</v>
      </c>
      <c r="B31" s="850">
        <v>253</v>
      </c>
      <c r="C31" s="851">
        <f t="shared" si="0"/>
        <v>0.14463010707201207</v>
      </c>
      <c r="D31" s="850">
        <v>321</v>
      </c>
      <c r="E31" s="851">
        <f t="shared" si="1"/>
        <v>0.18503360579195535</v>
      </c>
      <c r="F31" s="850">
        <v>391</v>
      </c>
      <c r="G31" s="851">
        <f t="shared" si="2"/>
        <v>0.23237155677057025</v>
      </c>
      <c r="H31" s="850">
        <v>439</v>
      </c>
      <c r="I31" s="851">
        <f t="shared" si="3"/>
        <v>0.23325505031720561</v>
      </c>
      <c r="J31" s="850">
        <v>318</v>
      </c>
      <c r="K31" s="851">
        <f t="shared" si="4"/>
        <v>0.17216922393910192</v>
      </c>
      <c r="L31" s="852">
        <v>264</v>
      </c>
      <c r="M31" s="851">
        <f t="shared" si="5"/>
        <v>0.14607182971565791</v>
      </c>
      <c r="N31" s="852">
        <v>286</v>
      </c>
      <c r="O31" s="851">
        <f t="shared" si="6"/>
        <v>0.14883585382862019</v>
      </c>
      <c r="P31" s="852">
        <v>321</v>
      </c>
      <c r="Q31" s="851">
        <f t="shared" si="7"/>
        <v>0.16698746293502575</v>
      </c>
      <c r="R31" s="852">
        <v>277</v>
      </c>
      <c r="S31" s="851">
        <f t="shared" si="8"/>
        <v>0.15150769298087285</v>
      </c>
      <c r="T31" s="852">
        <v>359</v>
      </c>
      <c r="U31" s="851">
        <f t="shared" si="9"/>
        <v>0.20218289949426116</v>
      </c>
    </row>
    <row r="32" spans="1:21" ht="20.100000000000001" customHeight="1">
      <c r="A32" s="835" t="s">
        <v>477</v>
      </c>
      <c r="B32" s="850">
        <v>459</v>
      </c>
      <c r="C32" s="851">
        <f t="shared" si="0"/>
        <v>0.26239217053776104</v>
      </c>
      <c r="D32" s="850">
        <v>453</v>
      </c>
      <c r="E32" s="851">
        <f t="shared" si="1"/>
        <v>0.26112219135126408</v>
      </c>
      <c r="F32" s="850">
        <v>353</v>
      </c>
      <c r="G32" s="851">
        <f t="shared" si="2"/>
        <v>0.20978813181588568</v>
      </c>
      <c r="H32" s="850">
        <v>342</v>
      </c>
      <c r="I32" s="851">
        <f t="shared" si="3"/>
        <v>0.18171577951818751</v>
      </c>
      <c r="J32" s="850">
        <v>373</v>
      </c>
      <c r="K32" s="851">
        <f t="shared" si="4"/>
        <v>0.20194691990341199</v>
      </c>
      <c r="L32" s="852">
        <v>377</v>
      </c>
      <c r="M32" s="851">
        <f t="shared" si="5"/>
        <v>0.20859499925304179</v>
      </c>
      <c r="N32" s="852">
        <v>342</v>
      </c>
      <c r="O32" s="851">
        <f t="shared" si="6"/>
        <v>0.17797853849436401</v>
      </c>
      <c r="P32" s="852">
        <v>395</v>
      </c>
      <c r="Q32" s="851">
        <f t="shared" si="7"/>
        <v>0.20548301513811582</v>
      </c>
      <c r="R32" s="852">
        <v>329</v>
      </c>
      <c r="S32" s="851">
        <f t="shared" si="8"/>
        <v>0.17994957036356377</v>
      </c>
      <c r="T32" s="852">
        <v>355</v>
      </c>
      <c r="U32" s="851">
        <f t="shared" si="9"/>
        <v>0.19993016523805768</v>
      </c>
    </row>
    <row r="33" spans="1:21" ht="20.100000000000001" customHeight="1">
      <c r="A33" s="835" t="s">
        <v>1052</v>
      </c>
      <c r="B33" s="850">
        <v>205</v>
      </c>
      <c r="C33" s="851">
        <f t="shared" si="0"/>
        <v>0.11719040296348804</v>
      </c>
      <c r="D33" s="850">
        <v>198</v>
      </c>
      <c r="E33" s="851">
        <f t="shared" si="1"/>
        <v>0.11413287833896311</v>
      </c>
      <c r="F33" s="850">
        <v>190</v>
      </c>
      <c r="G33" s="851">
        <f t="shared" si="2"/>
        <v>0.11291712477342288</v>
      </c>
      <c r="H33" s="850">
        <v>224</v>
      </c>
      <c r="I33" s="851">
        <f t="shared" si="3"/>
        <v>0.11901852225752632</v>
      </c>
      <c r="J33" s="850">
        <v>211</v>
      </c>
      <c r="K33" s="851">
        <f t="shared" si="4"/>
        <v>0.11423806997217138</v>
      </c>
      <c r="L33" s="852">
        <v>239</v>
      </c>
      <c r="M33" s="851">
        <f t="shared" si="5"/>
        <v>0.13223927008349332</v>
      </c>
      <c r="N33" s="852">
        <v>187</v>
      </c>
      <c r="O33" s="851">
        <f t="shared" si="6"/>
        <v>9.7315750580251673E-2</v>
      </c>
      <c r="P33" s="852">
        <v>198</v>
      </c>
      <c r="Q33" s="851">
        <f t="shared" si="7"/>
        <v>0.10300161265151121</v>
      </c>
      <c r="R33" s="852">
        <v>209</v>
      </c>
      <c r="S33" s="851">
        <f t="shared" si="8"/>
        <v>0.11431446871120007</v>
      </c>
      <c r="T33" s="852">
        <v>343</v>
      </c>
      <c r="U33" s="851">
        <f t="shared" si="9"/>
        <v>0.19317196246944729</v>
      </c>
    </row>
    <row r="34" spans="1:21" ht="20.100000000000001" customHeight="1">
      <c r="A34" s="835" t="s">
        <v>1044</v>
      </c>
      <c r="B34" s="850">
        <v>807</v>
      </c>
      <c r="C34" s="851">
        <f t="shared" si="0"/>
        <v>0.46133002532456024</v>
      </c>
      <c r="D34" s="850">
        <v>550</v>
      </c>
      <c r="E34" s="851">
        <f t="shared" si="1"/>
        <v>0.31703577316378645</v>
      </c>
      <c r="F34" s="850">
        <v>132</v>
      </c>
      <c r="G34" s="851">
        <f t="shared" si="2"/>
        <v>7.844768668469379E-2</v>
      </c>
      <c r="H34" s="850">
        <v>23</v>
      </c>
      <c r="I34" s="851">
        <f t="shared" si="3"/>
        <v>1.2220651838942435E-2</v>
      </c>
      <c r="J34" s="850">
        <v>533</v>
      </c>
      <c r="K34" s="851">
        <f t="shared" si="4"/>
        <v>0.28857294452685944</v>
      </c>
      <c r="L34" s="852">
        <v>295</v>
      </c>
      <c r="M34" s="851">
        <f t="shared" si="5"/>
        <v>0.16322420365954196</v>
      </c>
      <c r="N34" s="852">
        <v>176</v>
      </c>
      <c r="O34" s="851">
        <f t="shared" si="6"/>
        <v>9.1591294663766268E-2</v>
      </c>
      <c r="P34" s="852">
        <v>45</v>
      </c>
      <c r="Q34" s="851">
        <f t="shared" si="7"/>
        <v>2.3409457420798002E-2</v>
      </c>
      <c r="R34" s="852">
        <v>397</v>
      </c>
      <c r="S34" s="851">
        <f t="shared" si="8"/>
        <v>0.21714279463323655</v>
      </c>
      <c r="T34" s="852">
        <v>332</v>
      </c>
      <c r="U34" s="851">
        <f t="shared" si="9"/>
        <v>0.18697694326488776</v>
      </c>
    </row>
    <row r="35" spans="1:21" ht="20.100000000000001" customHeight="1">
      <c r="A35" s="835" t="s">
        <v>1411</v>
      </c>
      <c r="B35" s="850">
        <v>385</v>
      </c>
      <c r="C35" s="851">
        <f t="shared" si="0"/>
        <v>0.22008929337045316</v>
      </c>
      <c r="D35" s="850">
        <v>365</v>
      </c>
      <c r="E35" s="851">
        <f t="shared" si="1"/>
        <v>0.21039646764505829</v>
      </c>
      <c r="F35" s="850">
        <v>310</v>
      </c>
      <c r="G35" s="851">
        <f t="shared" si="2"/>
        <v>0.18423320357768996</v>
      </c>
      <c r="H35" s="850">
        <v>277</v>
      </c>
      <c r="I35" s="851">
        <f t="shared" si="3"/>
        <v>0.14717915475595889</v>
      </c>
      <c r="J35" s="850">
        <v>287</v>
      </c>
      <c r="K35" s="851">
        <f t="shared" si="4"/>
        <v>0.15538543166830895</v>
      </c>
      <c r="L35" s="852">
        <v>253</v>
      </c>
      <c r="M35" s="851">
        <f t="shared" si="5"/>
        <v>0.13998550347750549</v>
      </c>
      <c r="N35" s="852">
        <v>232</v>
      </c>
      <c r="O35" s="851">
        <f t="shared" si="6"/>
        <v>0.12073397932951008</v>
      </c>
      <c r="P35" s="852">
        <v>251</v>
      </c>
      <c r="Q35" s="851">
        <f t="shared" si="7"/>
        <v>0.13057275139156219</v>
      </c>
      <c r="R35" s="852">
        <v>242</v>
      </c>
      <c r="S35" s="851">
        <f t="shared" si="8"/>
        <v>0.1323641216656001</v>
      </c>
      <c r="T35" s="852">
        <v>318</v>
      </c>
      <c r="U35" s="851">
        <f t="shared" si="9"/>
        <v>0.17909237336817563</v>
      </c>
    </row>
    <row r="36" spans="1:21" ht="20.100000000000001" customHeight="1">
      <c r="A36" s="835" t="s">
        <v>466</v>
      </c>
      <c r="B36" s="850">
        <v>354</v>
      </c>
      <c r="C36" s="851">
        <f t="shared" si="0"/>
        <v>0.2023678178003647</v>
      </c>
      <c r="D36" s="850">
        <v>464</v>
      </c>
      <c r="E36" s="851">
        <f t="shared" si="1"/>
        <v>0.26746290681453982</v>
      </c>
      <c r="F36" s="850">
        <v>419</v>
      </c>
      <c r="G36" s="851">
        <f t="shared" si="2"/>
        <v>0.24901197515823253</v>
      </c>
      <c r="H36" s="850">
        <v>503</v>
      </c>
      <c r="I36" s="851">
        <f t="shared" si="3"/>
        <v>0.26726034239078461</v>
      </c>
      <c r="J36" s="850">
        <v>388</v>
      </c>
      <c r="K36" s="851">
        <f t="shared" si="4"/>
        <v>0.21006810971186018</v>
      </c>
      <c r="L36" s="852">
        <v>351</v>
      </c>
      <c r="M36" s="851">
        <f t="shared" si="5"/>
        <v>0.19420913723559063</v>
      </c>
      <c r="N36" s="852">
        <v>334</v>
      </c>
      <c r="O36" s="851">
        <f t="shared" si="6"/>
        <v>0.1738152978278292</v>
      </c>
      <c r="P36" s="852">
        <v>362</v>
      </c>
      <c r="Q36" s="851">
        <f t="shared" si="7"/>
        <v>0.18831607969619726</v>
      </c>
      <c r="R36" s="852">
        <v>293</v>
      </c>
      <c r="S36" s="851">
        <f t="shared" si="8"/>
        <v>0.16025903986785467</v>
      </c>
      <c r="T36" s="852">
        <v>307</v>
      </c>
      <c r="U36" s="851">
        <f t="shared" si="9"/>
        <v>0.17289735416361607</v>
      </c>
    </row>
    <row r="37" spans="1:21" ht="20.100000000000001" customHeight="1">
      <c r="A37" s="835" t="s">
        <v>1142</v>
      </c>
      <c r="B37" s="850">
        <v>421</v>
      </c>
      <c r="C37" s="851">
        <f t="shared" si="0"/>
        <v>0.24066907145184618</v>
      </c>
      <c r="D37" s="850">
        <v>408</v>
      </c>
      <c r="E37" s="851">
        <f t="shared" si="1"/>
        <v>0.23518290081968157</v>
      </c>
      <c r="F37" s="850">
        <v>342</v>
      </c>
      <c r="G37" s="851">
        <f t="shared" si="2"/>
        <v>0.20325082459216118</v>
      </c>
      <c r="H37" s="850">
        <v>327</v>
      </c>
      <c r="I37" s="851">
        <f t="shared" si="3"/>
        <v>0.17374578918844247</v>
      </c>
      <c r="J37" s="850">
        <v>322</v>
      </c>
      <c r="K37" s="851">
        <f t="shared" si="4"/>
        <v>0.1743348745546881</v>
      </c>
      <c r="L37" s="852">
        <v>282</v>
      </c>
      <c r="M37" s="851">
        <f t="shared" si="5"/>
        <v>0.1560312726508164</v>
      </c>
      <c r="N37" s="852">
        <v>325</v>
      </c>
      <c r="O37" s="851">
        <f t="shared" si="6"/>
        <v>0.16913165207797751</v>
      </c>
      <c r="P37" s="852">
        <v>310</v>
      </c>
      <c r="Q37" s="851">
        <f t="shared" si="7"/>
        <v>0.16126515112105291</v>
      </c>
      <c r="R37" s="852">
        <v>313</v>
      </c>
      <c r="S37" s="851">
        <f t="shared" si="8"/>
        <v>0.17119822347658192</v>
      </c>
      <c r="T37" s="852">
        <v>298</v>
      </c>
      <c r="U37" s="851">
        <f t="shared" si="9"/>
        <v>0.1678287020871583</v>
      </c>
    </row>
    <row r="38" spans="1:21" ht="20.100000000000001" customHeight="1">
      <c r="A38" s="835" t="s">
        <v>1141</v>
      </c>
      <c r="B38" s="850">
        <v>601</v>
      </c>
      <c r="C38" s="851">
        <f t="shared" si="0"/>
        <v>0.34356796185881133</v>
      </c>
      <c r="D38" s="850">
        <v>624</v>
      </c>
      <c r="E38" s="851">
        <f t="shared" si="1"/>
        <v>0.3596914953712777</v>
      </c>
      <c r="F38" s="850">
        <v>479</v>
      </c>
      <c r="G38" s="851">
        <f t="shared" si="2"/>
        <v>0.28467001456036606</v>
      </c>
      <c r="H38" s="850">
        <v>447</v>
      </c>
      <c r="I38" s="851">
        <f t="shared" si="3"/>
        <v>0.23750571182640298</v>
      </c>
      <c r="J38" s="850">
        <v>339</v>
      </c>
      <c r="K38" s="851">
        <f t="shared" si="4"/>
        <v>0.18353888967092941</v>
      </c>
      <c r="L38" s="852">
        <v>294</v>
      </c>
      <c r="M38" s="851">
        <f t="shared" si="5"/>
        <v>0.1626709012742554</v>
      </c>
      <c r="N38" s="852">
        <v>318</v>
      </c>
      <c r="O38" s="851">
        <f t="shared" si="6"/>
        <v>0.16548881649475952</v>
      </c>
      <c r="P38" s="852">
        <v>323</v>
      </c>
      <c r="Q38" s="851">
        <f t="shared" si="7"/>
        <v>0.168027883264839</v>
      </c>
      <c r="R38" s="852">
        <v>319</v>
      </c>
      <c r="S38" s="851">
        <f t="shared" si="8"/>
        <v>0.17447997855920011</v>
      </c>
      <c r="T38" s="852">
        <v>289</v>
      </c>
      <c r="U38" s="851">
        <f t="shared" si="9"/>
        <v>0.16276005001070049</v>
      </c>
    </row>
    <row r="39" spans="1:21" ht="20.100000000000001" customHeight="1">
      <c r="A39" s="835" t="s">
        <v>1266</v>
      </c>
      <c r="B39" s="850">
        <v>1612</v>
      </c>
      <c r="C39" s="851">
        <f t="shared" si="0"/>
        <v>0.92151672964459874</v>
      </c>
      <c r="D39" s="850">
        <v>1267</v>
      </c>
      <c r="E39" s="851">
        <f t="shared" si="1"/>
        <v>0.73033513563366803</v>
      </c>
      <c r="F39" s="850">
        <v>985</v>
      </c>
      <c r="G39" s="851">
        <f t="shared" si="2"/>
        <v>0.58538614685169221</v>
      </c>
      <c r="H39" s="850">
        <v>901</v>
      </c>
      <c r="I39" s="851">
        <f t="shared" si="3"/>
        <v>0.47873075247335362</v>
      </c>
      <c r="J39" s="850">
        <v>739</v>
      </c>
      <c r="K39" s="851">
        <f t="shared" si="4"/>
        <v>0.40010395122954817</v>
      </c>
      <c r="L39" s="852">
        <v>561</v>
      </c>
      <c r="M39" s="851">
        <f t="shared" si="5"/>
        <v>0.31040263814577307</v>
      </c>
      <c r="N39" s="852">
        <v>641</v>
      </c>
      <c r="O39" s="851">
        <f t="shared" si="6"/>
        <v>0.33357965840610332</v>
      </c>
      <c r="P39" s="852">
        <v>520</v>
      </c>
      <c r="Q39" s="851">
        <f t="shared" si="7"/>
        <v>0.27050928575144356</v>
      </c>
      <c r="R39" s="852">
        <v>382</v>
      </c>
      <c r="S39" s="851">
        <f t="shared" si="8"/>
        <v>0.20893840692669105</v>
      </c>
      <c r="T39" s="852">
        <v>270</v>
      </c>
      <c r="U39" s="851">
        <f t="shared" si="9"/>
        <v>0.15205956229373402</v>
      </c>
    </row>
    <row r="40" spans="1:21" ht="20.100000000000001" customHeight="1">
      <c r="A40" s="835" t="s">
        <v>479</v>
      </c>
      <c r="B40" s="850">
        <v>512</v>
      </c>
      <c r="C40" s="851">
        <f t="shared" si="0"/>
        <v>0.29269017715758966</v>
      </c>
      <c r="D40" s="850">
        <v>626</v>
      </c>
      <c r="E40" s="851">
        <f t="shared" si="1"/>
        <v>0.36084435272823695</v>
      </c>
      <c r="F40" s="850">
        <v>797</v>
      </c>
      <c r="G40" s="851">
        <f t="shared" si="2"/>
        <v>0.47365762339167383</v>
      </c>
      <c r="H40" s="850">
        <v>553</v>
      </c>
      <c r="I40" s="851">
        <f t="shared" si="3"/>
        <v>0.29382697682326814</v>
      </c>
      <c r="J40" s="850">
        <v>484</v>
      </c>
      <c r="K40" s="851">
        <f t="shared" si="4"/>
        <v>0.26204372448592866</v>
      </c>
      <c r="L40" s="852">
        <v>409</v>
      </c>
      <c r="M40" s="851">
        <f t="shared" si="5"/>
        <v>0.22630067558221242</v>
      </c>
      <c r="N40" s="852">
        <v>384</v>
      </c>
      <c r="O40" s="851">
        <f t="shared" si="6"/>
        <v>0.19983555199367189</v>
      </c>
      <c r="P40" s="852">
        <v>345</v>
      </c>
      <c r="Q40" s="851">
        <f t="shared" si="7"/>
        <v>0.17947250689278468</v>
      </c>
      <c r="R40" s="852">
        <v>313</v>
      </c>
      <c r="S40" s="851">
        <f t="shared" si="8"/>
        <v>0.17119822347658192</v>
      </c>
      <c r="T40" s="852">
        <v>255</v>
      </c>
      <c r="U40" s="851">
        <f t="shared" si="9"/>
        <v>0.14361180883297103</v>
      </c>
    </row>
    <row r="41" spans="1:21" ht="20.100000000000001" customHeight="1">
      <c r="A41" s="835" t="s">
        <v>1150</v>
      </c>
      <c r="B41" s="850">
        <v>1014</v>
      </c>
      <c r="C41" s="851">
        <f t="shared" si="0"/>
        <v>0.57966374929257014</v>
      </c>
      <c r="D41" s="850">
        <v>416</v>
      </c>
      <c r="E41" s="851">
        <f t="shared" si="1"/>
        <v>0.23979433024751848</v>
      </c>
      <c r="F41" s="850">
        <v>102</v>
      </c>
      <c r="G41" s="851">
        <f t="shared" si="2"/>
        <v>6.0618666983627022E-2</v>
      </c>
      <c r="H41" s="850">
        <v>29</v>
      </c>
      <c r="I41" s="851">
        <f t="shared" si="3"/>
        <v>1.5408647970840461E-2</v>
      </c>
      <c r="J41" s="850">
        <v>693</v>
      </c>
      <c r="K41" s="851">
        <f t="shared" si="4"/>
        <v>0.37519896915030698</v>
      </c>
      <c r="L41" s="852">
        <v>256</v>
      </c>
      <c r="M41" s="851">
        <f t="shared" si="5"/>
        <v>0.14164541063336522</v>
      </c>
      <c r="N41" s="852">
        <v>134</v>
      </c>
      <c r="O41" s="851">
        <f t="shared" si="6"/>
        <v>6.9734281164458414E-2</v>
      </c>
      <c r="P41" s="852">
        <v>40</v>
      </c>
      <c r="Q41" s="851">
        <f t="shared" si="7"/>
        <v>2.080840659626489E-2</v>
      </c>
      <c r="R41" s="852">
        <v>528</v>
      </c>
      <c r="S41" s="851">
        <f t="shared" si="8"/>
        <v>0.28879444727040021</v>
      </c>
      <c r="T41" s="852">
        <v>248</v>
      </c>
      <c r="U41" s="851">
        <f t="shared" si="9"/>
        <v>0.13966952388461495</v>
      </c>
    </row>
    <row r="42" spans="1:21" ht="20.100000000000001" customHeight="1">
      <c r="A42" s="835" t="s">
        <v>1268</v>
      </c>
      <c r="B42" s="850">
        <v>260</v>
      </c>
      <c r="C42" s="851">
        <f t="shared" si="0"/>
        <v>0.14863173058783849</v>
      </c>
      <c r="D42" s="850">
        <v>294</v>
      </c>
      <c r="E42" s="851">
        <f t="shared" si="1"/>
        <v>0.16947003147300582</v>
      </c>
      <c r="F42" s="850">
        <v>277</v>
      </c>
      <c r="G42" s="851">
        <f t="shared" si="2"/>
        <v>0.16462128190651651</v>
      </c>
      <c r="H42" s="850">
        <v>252</v>
      </c>
      <c r="I42" s="851">
        <f t="shared" si="3"/>
        <v>0.13389583753971712</v>
      </c>
      <c r="J42" s="850">
        <v>233</v>
      </c>
      <c r="K42" s="851">
        <f t="shared" si="4"/>
        <v>0.12614914835789542</v>
      </c>
      <c r="L42" s="852">
        <v>154</v>
      </c>
      <c r="M42" s="851">
        <f t="shared" si="5"/>
        <v>8.5208567334133775E-2</v>
      </c>
      <c r="N42" s="852">
        <v>177</v>
      </c>
      <c r="O42" s="851">
        <f t="shared" si="6"/>
        <v>9.2111699747083137E-2</v>
      </c>
      <c r="P42" s="852">
        <v>212</v>
      </c>
      <c r="Q42" s="851">
        <f t="shared" si="7"/>
        <v>0.11028455496020394</v>
      </c>
      <c r="R42" s="852">
        <v>197</v>
      </c>
      <c r="S42" s="851">
        <f t="shared" si="8"/>
        <v>0.10775095854596371</v>
      </c>
      <c r="T42" s="852">
        <v>221</v>
      </c>
      <c r="U42" s="851">
        <f t="shared" si="9"/>
        <v>0.12446356765524154</v>
      </c>
    </row>
    <row r="43" spans="1:21" ht="20.100000000000001" customHeight="1">
      <c r="A43" s="835" t="s">
        <v>1148</v>
      </c>
      <c r="B43" s="850">
        <v>448</v>
      </c>
      <c r="C43" s="851">
        <f t="shared" si="0"/>
        <v>0.25610390501289093</v>
      </c>
      <c r="D43" s="850">
        <v>391</v>
      </c>
      <c r="E43" s="851">
        <f t="shared" si="1"/>
        <v>0.22538361328552819</v>
      </c>
      <c r="F43" s="850">
        <v>266</v>
      </c>
      <c r="G43" s="851">
        <f t="shared" si="2"/>
        <v>0.15808397468279201</v>
      </c>
      <c r="H43" s="850">
        <v>224</v>
      </c>
      <c r="I43" s="851">
        <f t="shared" si="3"/>
        <v>0.11901852225752632</v>
      </c>
      <c r="J43" s="850">
        <v>224</v>
      </c>
      <c r="K43" s="851">
        <f t="shared" si="4"/>
        <v>0.12127643447282649</v>
      </c>
      <c r="L43" s="852">
        <v>234</v>
      </c>
      <c r="M43" s="851">
        <f t="shared" si="5"/>
        <v>0.12947275815706041</v>
      </c>
      <c r="N43" s="852">
        <v>256</v>
      </c>
      <c r="O43" s="851">
        <f t="shared" si="6"/>
        <v>0.13322370132911457</v>
      </c>
      <c r="P43" s="852">
        <v>247</v>
      </c>
      <c r="Q43" s="851">
        <f t="shared" si="7"/>
        <v>0.12849191073193569</v>
      </c>
      <c r="R43" s="852">
        <v>227</v>
      </c>
      <c r="S43" s="851">
        <f t="shared" si="8"/>
        <v>0.12415973395905464</v>
      </c>
      <c r="T43" s="852">
        <v>215</v>
      </c>
      <c r="U43" s="851">
        <f t="shared" si="9"/>
        <v>0.12108446627093634</v>
      </c>
    </row>
    <row r="44" spans="1:21" ht="20.100000000000001" customHeight="1">
      <c r="A44" s="846" t="s">
        <v>1040</v>
      </c>
      <c r="B44" s="850">
        <v>65</v>
      </c>
      <c r="C44" s="851">
        <f t="shared" si="0"/>
        <v>3.7157932646959622E-2</v>
      </c>
      <c r="D44" s="850">
        <v>71</v>
      </c>
      <c r="E44" s="851">
        <f t="shared" si="1"/>
        <v>4.0926436172052431E-2</v>
      </c>
      <c r="F44" s="850">
        <v>66</v>
      </c>
      <c r="G44" s="851">
        <f t="shared" si="2"/>
        <v>3.9223843342346895E-2</v>
      </c>
      <c r="H44" s="850">
        <v>74</v>
      </c>
      <c r="I44" s="851">
        <f t="shared" si="3"/>
        <v>3.9318618960075657E-2</v>
      </c>
      <c r="J44" s="850">
        <v>114</v>
      </c>
      <c r="K44" s="851">
        <f t="shared" si="4"/>
        <v>6.1721042544206337E-2</v>
      </c>
      <c r="L44" s="852">
        <v>116</v>
      </c>
      <c r="M44" s="851">
        <f t="shared" si="5"/>
        <v>6.4183076693243621E-2</v>
      </c>
      <c r="N44" s="852">
        <v>152</v>
      </c>
      <c r="O44" s="851">
        <f t="shared" si="6"/>
        <v>7.9101572664161776E-2</v>
      </c>
      <c r="P44" s="852">
        <v>145</v>
      </c>
      <c r="Q44" s="851">
        <f t="shared" si="7"/>
        <v>7.5430473911460239E-2</v>
      </c>
      <c r="R44" s="852">
        <v>167</v>
      </c>
      <c r="S44" s="851">
        <f t="shared" si="8"/>
        <v>9.134218313287279E-2</v>
      </c>
      <c r="T44" s="852">
        <v>213</v>
      </c>
      <c r="U44" s="851">
        <f t="shared" si="9"/>
        <v>0.11995809914283462</v>
      </c>
    </row>
    <row r="45" spans="1:21" ht="20.100000000000001" customHeight="1">
      <c r="A45" s="835" t="s">
        <v>483</v>
      </c>
      <c r="B45" s="850">
        <v>344</v>
      </c>
      <c r="C45" s="851">
        <f t="shared" si="0"/>
        <v>0.19665121277775555</v>
      </c>
      <c r="D45" s="850">
        <v>305</v>
      </c>
      <c r="E45" s="851">
        <f t="shared" si="1"/>
        <v>0.17581074693628157</v>
      </c>
      <c r="F45" s="850">
        <v>261</v>
      </c>
      <c r="G45" s="851">
        <f t="shared" si="2"/>
        <v>0.15511247139928089</v>
      </c>
      <c r="H45" s="850">
        <v>338</v>
      </c>
      <c r="I45" s="851">
        <f t="shared" si="3"/>
        <v>0.17959044876358884</v>
      </c>
      <c r="J45" s="850">
        <v>352</v>
      </c>
      <c r="K45" s="851">
        <f t="shared" si="4"/>
        <v>0.1905772541715845</v>
      </c>
      <c r="L45" s="852">
        <v>322</v>
      </c>
      <c r="M45" s="851">
        <f t="shared" si="5"/>
        <v>0.17816336806227973</v>
      </c>
      <c r="N45" s="852">
        <v>303</v>
      </c>
      <c r="O45" s="851">
        <f t="shared" si="6"/>
        <v>0.1576827402450067</v>
      </c>
      <c r="P45" s="852">
        <v>213</v>
      </c>
      <c r="Q45" s="851">
        <f t="shared" si="7"/>
        <v>0.11080476512511053</v>
      </c>
      <c r="R45" s="852">
        <v>233</v>
      </c>
      <c r="S45" s="851">
        <f t="shared" si="8"/>
        <v>0.12744148904167282</v>
      </c>
      <c r="T45" s="852">
        <v>213</v>
      </c>
      <c r="U45" s="851">
        <f t="shared" si="9"/>
        <v>0.11995809914283462</v>
      </c>
    </row>
    <row r="46" spans="1:21" ht="20.100000000000001" customHeight="1">
      <c r="A46" s="835" t="s">
        <v>468</v>
      </c>
      <c r="B46" s="850">
        <v>194</v>
      </c>
      <c r="C46" s="851">
        <f t="shared" si="0"/>
        <v>0.11090213743861796</v>
      </c>
      <c r="D46" s="850">
        <v>216</v>
      </c>
      <c r="E46" s="851">
        <f t="shared" si="1"/>
        <v>0.12450859455159613</v>
      </c>
      <c r="F46" s="850">
        <v>142</v>
      </c>
      <c r="G46" s="851">
        <f t="shared" si="2"/>
        <v>8.439069325171604E-2</v>
      </c>
      <c r="H46" s="850">
        <v>158</v>
      </c>
      <c r="I46" s="851">
        <f t="shared" si="3"/>
        <v>8.3950564806648031E-2</v>
      </c>
      <c r="J46" s="850">
        <v>250</v>
      </c>
      <c r="K46" s="851">
        <f t="shared" si="4"/>
        <v>0.13535316347413673</v>
      </c>
      <c r="L46" s="852">
        <v>156</v>
      </c>
      <c r="M46" s="851">
        <f t="shared" si="5"/>
        <v>8.6315172104706947E-2</v>
      </c>
      <c r="N46" s="852">
        <v>198</v>
      </c>
      <c r="O46" s="851">
        <f t="shared" si="6"/>
        <v>0.10304020649673706</v>
      </c>
      <c r="P46" s="852">
        <v>184</v>
      </c>
      <c r="Q46" s="851">
        <f t="shared" si="7"/>
        <v>9.5718670342818502E-2</v>
      </c>
      <c r="R46" s="852">
        <v>124</v>
      </c>
      <c r="S46" s="851">
        <f t="shared" si="8"/>
        <v>6.7822938374109146E-2</v>
      </c>
      <c r="T46" s="852">
        <v>201</v>
      </c>
      <c r="U46" s="851">
        <f t="shared" si="9"/>
        <v>0.11319989637422422</v>
      </c>
    </row>
    <row r="47" spans="1:21" ht="20.100000000000001" customHeight="1">
      <c r="A47" s="835" t="s">
        <v>1038</v>
      </c>
      <c r="B47" s="850">
        <v>201</v>
      </c>
      <c r="C47" s="851">
        <f t="shared" si="0"/>
        <v>0.11490376095444436</v>
      </c>
      <c r="D47" s="850">
        <v>171</v>
      </c>
      <c r="E47" s="851">
        <f t="shared" si="1"/>
        <v>9.8569304020013612E-2</v>
      </c>
      <c r="F47" s="850">
        <v>158</v>
      </c>
      <c r="G47" s="851">
        <f t="shared" si="2"/>
        <v>9.3899503758951661E-2</v>
      </c>
      <c r="H47" s="850">
        <v>150</v>
      </c>
      <c r="I47" s="851">
        <f t="shared" si="3"/>
        <v>7.9699903297450664E-2</v>
      </c>
      <c r="J47" s="850">
        <v>147</v>
      </c>
      <c r="K47" s="851">
        <f t="shared" si="4"/>
        <v>7.9587660122792392E-2</v>
      </c>
      <c r="L47" s="852">
        <v>176</v>
      </c>
      <c r="M47" s="851">
        <f t="shared" si="5"/>
        <v>9.7381219810438596E-2</v>
      </c>
      <c r="N47" s="852">
        <v>178</v>
      </c>
      <c r="O47" s="851">
        <f t="shared" si="6"/>
        <v>9.2632104830399978E-2</v>
      </c>
      <c r="P47" s="852">
        <v>175</v>
      </c>
      <c r="Q47" s="851">
        <f t="shared" si="7"/>
        <v>9.1036778858658893E-2</v>
      </c>
      <c r="R47" s="852">
        <v>188</v>
      </c>
      <c r="S47" s="851">
        <f t="shared" si="8"/>
        <v>0.10282832592203645</v>
      </c>
      <c r="T47" s="852">
        <v>189</v>
      </c>
      <c r="U47" s="851">
        <f t="shared" si="9"/>
        <v>0.10644169360561381</v>
      </c>
    </row>
    <row r="48" spans="1:21" ht="20.100000000000001" customHeight="1">
      <c r="A48" s="835" t="s">
        <v>1152</v>
      </c>
      <c r="B48" s="850">
        <v>7</v>
      </c>
      <c r="C48" s="851">
        <f t="shared" si="0"/>
        <v>4.0016235158264208E-3</v>
      </c>
      <c r="D48" s="850">
        <v>14</v>
      </c>
      <c r="E48" s="851">
        <f t="shared" si="1"/>
        <v>8.070001498714563E-3</v>
      </c>
      <c r="F48" s="850">
        <v>8</v>
      </c>
      <c r="G48" s="851">
        <f t="shared" si="2"/>
        <v>4.7544052536178053E-3</v>
      </c>
      <c r="H48" s="850">
        <v>18</v>
      </c>
      <c r="I48" s="851">
        <f t="shared" si="3"/>
        <v>9.5639883956940806E-3</v>
      </c>
      <c r="J48" s="850">
        <v>49</v>
      </c>
      <c r="K48" s="851">
        <f t="shared" si="4"/>
        <v>2.6529220040930793E-2</v>
      </c>
      <c r="L48" s="852">
        <v>69</v>
      </c>
      <c r="M48" s="851">
        <f t="shared" si="5"/>
        <v>3.8177864584774228E-2</v>
      </c>
      <c r="N48" s="852">
        <v>56</v>
      </c>
      <c r="O48" s="851">
        <f t="shared" si="6"/>
        <v>2.9142684665743813E-2</v>
      </c>
      <c r="P48" s="852">
        <v>133</v>
      </c>
      <c r="Q48" s="851">
        <f t="shared" si="7"/>
        <v>6.9187951932580774E-2</v>
      </c>
      <c r="R48" s="852">
        <v>147</v>
      </c>
      <c r="S48" s="851">
        <f t="shared" si="8"/>
        <v>8.0402999524145521E-2</v>
      </c>
      <c r="T48" s="852">
        <v>158</v>
      </c>
      <c r="U48" s="851">
        <f t="shared" si="9"/>
        <v>8.8983003120036944E-2</v>
      </c>
    </row>
    <row r="49" spans="1:21" ht="20.100000000000001" customHeight="1">
      <c r="A49" s="835" t="s">
        <v>1054</v>
      </c>
      <c r="B49" s="850">
        <v>65</v>
      </c>
      <c r="C49" s="851">
        <f t="shared" si="0"/>
        <v>3.7157932646959622E-2</v>
      </c>
      <c r="D49" s="850">
        <v>57</v>
      </c>
      <c r="E49" s="851">
        <f t="shared" si="1"/>
        <v>3.2856434673337868E-2</v>
      </c>
      <c r="F49" s="850">
        <v>105</v>
      </c>
      <c r="G49" s="851">
        <f t="shared" si="2"/>
        <v>6.2401568953733694E-2</v>
      </c>
      <c r="H49" s="850">
        <v>99</v>
      </c>
      <c r="I49" s="851">
        <f t="shared" si="3"/>
        <v>5.2601936176317442E-2</v>
      </c>
      <c r="J49" s="850">
        <v>78</v>
      </c>
      <c r="K49" s="851">
        <f t="shared" si="4"/>
        <v>4.2230187003930657E-2</v>
      </c>
      <c r="L49" s="852">
        <v>90</v>
      </c>
      <c r="M49" s="851">
        <f t="shared" si="5"/>
        <v>4.979721467579247E-2</v>
      </c>
      <c r="N49" s="852">
        <v>94</v>
      </c>
      <c r="O49" s="851">
        <f t="shared" si="6"/>
        <v>4.8918077831784264E-2</v>
      </c>
      <c r="P49" s="852">
        <v>111</v>
      </c>
      <c r="Q49" s="851">
        <f t="shared" si="7"/>
        <v>5.7743328304635071E-2</v>
      </c>
      <c r="R49" s="852">
        <v>160</v>
      </c>
      <c r="S49" s="851">
        <f t="shared" si="8"/>
        <v>8.7513468869818242E-2</v>
      </c>
      <c r="T49" s="852">
        <v>150</v>
      </c>
      <c r="U49" s="851">
        <f t="shared" si="9"/>
        <v>8.4477534607630009E-2</v>
      </c>
    </row>
    <row r="50" spans="1:21" ht="20.100000000000001" customHeight="1">
      <c r="A50" s="835" t="s">
        <v>1056</v>
      </c>
      <c r="B50" s="850">
        <v>113</v>
      </c>
      <c r="C50" s="851">
        <f t="shared" si="0"/>
        <v>6.4597636755483648E-2</v>
      </c>
      <c r="D50" s="850">
        <v>117</v>
      </c>
      <c r="E50" s="851">
        <f t="shared" si="1"/>
        <v>6.744215538211458E-2</v>
      </c>
      <c r="F50" s="850">
        <v>96</v>
      </c>
      <c r="G50" s="851">
        <f t="shared" si="2"/>
        <v>5.7052863043413657E-2</v>
      </c>
      <c r="H50" s="850">
        <v>109</v>
      </c>
      <c r="I50" s="851">
        <f t="shared" si="3"/>
        <v>5.7915263062814151E-2</v>
      </c>
      <c r="J50" s="850">
        <v>128</v>
      </c>
      <c r="K50" s="851">
        <f t="shared" si="4"/>
        <v>6.9300819698757996E-2</v>
      </c>
      <c r="L50" s="852">
        <v>128</v>
      </c>
      <c r="M50" s="851">
        <f t="shared" si="5"/>
        <v>7.082270531668261E-2</v>
      </c>
      <c r="N50" s="852">
        <v>124</v>
      </c>
      <c r="O50" s="851">
        <f t="shared" si="6"/>
        <v>6.4530230331289878E-2</v>
      </c>
      <c r="P50" s="852">
        <v>144</v>
      </c>
      <c r="Q50" s="851">
        <f t="shared" si="7"/>
        <v>7.4910263746553601E-2</v>
      </c>
      <c r="R50" s="852">
        <v>190</v>
      </c>
      <c r="S50" s="851">
        <f t="shared" si="8"/>
        <v>0.10392224428290915</v>
      </c>
      <c r="T50" s="852">
        <v>138</v>
      </c>
      <c r="U50" s="851">
        <f t="shared" si="9"/>
        <v>7.7719331839019606E-2</v>
      </c>
    </row>
    <row r="51" spans="1:21" ht="20.100000000000001" customHeight="1">
      <c r="A51" s="835" t="s">
        <v>1143</v>
      </c>
      <c r="B51" s="850">
        <v>372</v>
      </c>
      <c r="C51" s="851">
        <f t="shared" si="0"/>
        <v>0.21265770684106125</v>
      </c>
      <c r="D51" s="850">
        <v>371</v>
      </c>
      <c r="E51" s="851">
        <f t="shared" si="1"/>
        <v>0.21385503971593595</v>
      </c>
      <c r="F51" s="850">
        <v>364</v>
      </c>
      <c r="G51" s="851">
        <f t="shared" si="2"/>
        <v>0.21632543903961016</v>
      </c>
      <c r="H51" s="850">
        <v>354</v>
      </c>
      <c r="I51" s="851">
        <f t="shared" si="3"/>
        <v>0.18809177178198355</v>
      </c>
      <c r="J51" s="850">
        <v>319</v>
      </c>
      <c r="K51" s="851">
        <f t="shared" si="4"/>
        <v>0.17271063659299846</v>
      </c>
      <c r="L51" s="852">
        <v>327</v>
      </c>
      <c r="M51" s="851">
        <f t="shared" si="5"/>
        <v>0.18092987998871263</v>
      </c>
      <c r="N51" s="852">
        <v>347</v>
      </c>
      <c r="O51" s="851">
        <f t="shared" si="6"/>
        <v>0.18058056391094826</v>
      </c>
      <c r="P51" s="852">
        <v>342</v>
      </c>
      <c r="Q51" s="851">
        <f t="shared" si="7"/>
        <v>0.17791187639806483</v>
      </c>
      <c r="R51" s="852">
        <v>329</v>
      </c>
      <c r="S51" s="851">
        <f t="shared" si="8"/>
        <v>0.17994957036356377</v>
      </c>
      <c r="T51" s="852">
        <v>135</v>
      </c>
      <c r="U51" s="851">
        <f t="shared" si="9"/>
        <v>7.6029781146867009E-2</v>
      </c>
    </row>
    <row r="52" spans="1:21" ht="20.100000000000001" customHeight="1">
      <c r="A52" s="835" t="s">
        <v>1151</v>
      </c>
      <c r="B52" s="850">
        <v>682</v>
      </c>
      <c r="C52" s="851">
        <f t="shared" si="0"/>
        <v>0.38987246254194557</v>
      </c>
      <c r="D52" s="850">
        <v>522</v>
      </c>
      <c r="E52" s="851">
        <f t="shared" si="1"/>
        <v>0.30089577016635732</v>
      </c>
      <c r="F52" s="850">
        <v>394</v>
      </c>
      <c r="G52" s="851">
        <f t="shared" si="2"/>
        <v>0.23415445874067692</v>
      </c>
      <c r="H52" s="850">
        <v>273</v>
      </c>
      <c r="I52" s="851">
        <f t="shared" si="3"/>
        <v>0.14505382400136022</v>
      </c>
      <c r="J52" s="850">
        <v>244</v>
      </c>
      <c r="K52" s="851">
        <f t="shared" si="4"/>
        <v>0.13210468755075744</v>
      </c>
      <c r="L52" s="852">
        <v>289</v>
      </c>
      <c r="M52" s="851">
        <f t="shared" si="5"/>
        <v>0.15990438934782247</v>
      </c>
      <c r="N52" s="852">
        <v>265</v>
      </c>
      <c r="O52" s="851">
        <f t="shared" si="6"/>
        <v>0.13790734707896626</v>
      </c>
      <c r="P52" s="852">
        <v>229</v>
      </c>
      <c r="Q52" s="851">
        <f t="shared" si="7"/>
        <v>0.11912812776361649</v>
      </c>
      <c r="R52" s="852">
        <v>159</v>
      </c>
      <c r="S52" s="851">
        <f t="shared" si="8"/>
        <v>8.6966509689381882E-2</v>
      </c>
      <c r="T52" s="852">
        <v>134</v>
      </c>
      <c r="U52" s="851">
        <f t="shared" si="9"/>
        <v>7.5466597582816139E-2</v>
      </c>
    </row>
    <row r="53" spans="1:21" ht="20.100000000000001" customHeight="1">
      <c r="A53" s="835" t="s">
        <v>1147</v>
      </c>
      <c r="B53" s="850">
        <v>20</v>
      </c>
      <c r="C53" s="851">
        <f t="shared" si="0"/>
        <v>1.1433210045218346E-2</v>
      </c>
      <c r="D53" s="850">
        <v>31</v>
      </c>
      <c r="E53" s="851">
        <f t="shared" si="1"/>
        <v>1.7869289032867965E-2</v>
      </c>
      <c r="F53" s="850">
        <v>30</v>
      </c>
      <c r="G53" s="851">
        <f t="shared" si="2"/>
        <v>1.7829019701066772E-2</v>
      </c>
      <c r="H53" s="850">
        <v>10</v>
      </c>
      <c r="I53" s="851">
        <f t="shared" si="3"/>
        <v>5.3133268864967113E-3</v>
      </c>
      <c r="J53" s="850">
        <v>6</v>
      </c>
      <c r="K53" s="851">
        <f t="shared" si="4"/>
        <v>3.2484759233792817E-3</v>
      </c>
      <c r="L53" s="852">
        <v>7</v>
      </c>
      <c r="M53" s="851">
        <f t="shared" si="5"/>
        <v>3.8731166970060811E-3</v>
      </c>
      <c r="N53" s="852">
        <v>6</v>
      </c>
      <c r="O53" s="851">
        <f t="shared" si="6"/>
        <v>3.1224304999011234E-3</v>
      </c>
      <c r="P53" s="852">
        <v>31</v>
      </c>
      <c r="Q53" s="851">
        <f t="shared" si="7"/>
        <v>1.6126515112105291E-2</v>
      </c>
      <c r="R53" s="852">
        <v>47</v>
      </c>
      <c r="S53" s="851">
        <f t="shared" si="8"/>
        <v>2.5707081480509111E-2</v>
      </c>
      <c r="T53" s="852">
        <v>116</v>
      </c>
      <c r="U53" s="851">
        <f t="shared" si="9"/>
        <v>6.5329293429900542E-2</v>
      </c>
    </row>
    <row r="54" spans="1:21" ht="20.100000000000001" customHeight="1">
      <c r="A54" s="846" t="s">
        <v>1042</v>
      </c>
      <c r="B54" s="850">
        <v>39</v>
      </c>
      <c r="C54" s="851">
        <f t="shared" si="0"/>
        <v>2.2294759588175773E-2</v>
      </c>
      <c r="D54" s="850">
        <v>32</v>
      </c>
      <c r="E54" s="851">
        <f t="shared" si="1"/>
        <v>1.8445717711347575E-2</v>
      </c>
      <c r="F54" s="850">
        <v>27</v>
      </c>
      <c r="G54" s="851">
        <f t="shared" si="2"/>
        <v>1.6046117730960093E-2</v>
      </c>
      <c r="H54" s="850">
        <v>42</v>
      </c>
      <c r="I54" s="851">
        <f t="shared" si="3"/>
        <v>2.2315972923286187E-2</v>
      </c>
      <c r="J54" s="850">
        <v>48</v>
      </c>
      <c r="K54" s="851">
        <f t="shared" si="4"/>
        <v>2.5987807387034254E-2</v>
      </c>
      <c r="L54" s="852">
        <v>54</v>
      </c>
      <c r="M54" s="851">
        <f t="shared" si="5"/>
        <v>2.9878328805475481E-2</v>
      </c>
      <c r="N54" s="852">
        <v>51</v>
      </c>
      <c r="O54" s="851">
        <f t="shared" si="6"/>
        <v>2.6540659249159541E-2</v>
      </c>
      <c r="P54" s="852">
        <v>49</v>
      </c>
      <c r="Q54" s="851">
        <f t="shared" si="7"/>
        <v>2.5490298080424488E-2</v>
      </c>
      <c r="R54" s="852">
        <v>66</v>
      </c>
      <c r="S54" s="851">
        <f t="shared" si="8"/>
        <v>3.6099305908800026E-2</v>
      </c>
      <c r="T54" s="852">
        <v>113</v>
      </c>
      <c r="U54" s="851">
        <f t="shared" si="9"/>
        <v>6.3639742737747945E-2</v>
      </c>
    </row>
    <row r="55" spans="1:21" ht="20.100000000000001" customHeight="1">
      <c r="A55" s="835" t="s">
        <v>1050</v>
      </c>
      <c r="B55" s="850">
        <v>144</v>
      </c>
      <c r="C55" s="851">
        <f t="shared" si="0"/>
        <v>8.2319112325572083E-2</v>
      </c>
      <c r="D55" s="850">
        <v>167</v>
      </c>
      <c r="E55" s="851">
        <f t="shared" si="1"/>
        <v>9.626358930609516E-2</v>
      </c>
      <c r="F55" s="850">
        <v>160</v>
      </c>
      <c r="G55" s="851">
        <f t="shared" si="2"/>
        <v>9.5088105072356113E-2</v>
      </c>
      <c r="H55" s="850">
        <v>147</v>
      </c>
      <c r="I55" s="851">
        <f t="shared" si="3"/>
        <v>7.8105905231501654E-2</v>
      </c>
      <c r="J55" s="850">
        <v>112</v>
      </c>
      <c r="K55" s="851">
        <f t="shared" si="4"/>
        <v>6.0638217236413244E-2</v>
      </c>
      <c r="L55" s="852">
        <v>73</v>
      </c>
      <c r="M55" s="851">
        <f t="shared" si="5"/>
        <v>4.0391074125920558E-2</v>
      </c>
      <c r="N55" s="852">
        <v>79</v>
      </c>
      <c r="O55" s="851">
        <f t="shared" si="6"/>
        <v>4.1112001582031453E-2</v>
      </c>
      <c r="P55" s="852">
        <v>101</v>
      </c>
      <c r="Q55" s="851">
        <f t="shared" si="7"/>
        <v>5.2541226655568853E-2</v>
      </c>
      <c r="R55" s="852">
        <v>145</v>
      </c>
      <c r="S55" s="851">
        <f t="shared" si="8"/>
        <v>7.9309081163272788E-2</v>
      </c>
      <c r="T55" s="852">
        <v>105</v>
      </c>
      <c r="U55" s="851">
        <f t="shared" si="9"/>
        <v>5.913427422534101E-2</v>
      </c>
    </row>
    <row r="56" spans="1:21" ht="20.100000000000001" customHeight="1">
      <c r="A56" s="835" t="s">
        <v>1048</v>
      </c>
      <c r="B56" s="850">
        <v>21</v>
      </c>
      <c r="C56" s="851">
        <f t="shared" si="0"/>
        <v>1.2004870547479262E-2</v>
      </c>
      <c r="D56" s="850">
        <v>36</v>
      </c>
      <c r="E56" s="851">
        <f t="shared" si="1"/>
        <v>2.0751432425266021E-2</v>
      </c>
      <c r="F56" s="850">
        <v>17</v>
      </c>
      <c r="G56" s="851">
        <f t="shared" si="2"/>
        <v>1.0103111163937837E-2</v>
      </c>
      <c r="H56" s="850">
        <v>22</v>
      </c>
      <c r="I56" s="851">
        <f t="shared" si="3"/>
        <v>1.1689319150292764E-2</v>
      </c>
      <c r="J56" s="850">
        <v>30</v>
      </c>
      <c r="K56" s="851">
        <f t="shared" si="4"/>
        <v>1.6242379616896407E-2</v>
      </c>
      <c r="L56" s="852">
        <v>153</v>
      </c>
      <c r="M56" s="851">
        <f t="shared" si="5"/>
        <v>8.4655264948847203E-2</v>
      </c>
      <c r="N56" s="852">
        <v>193</v>
      </c>
      <c r="O56" s="851">
        <f t="shared" si="6"/>
        <v>0.10043818108015279</v>
      </c>
      <c r="P56" s="852">
        <v>238</v>
      </c>
      <c r="Q56" s="851">
        <f t="shared" si="7"/>
        <v>0.1238100192477761</v>
      </c>
      <c r="R56" s="852">
        <v>295</v>
      </c>
      <c r="S56" s="851">
        <f t="shared" si="8"/>
        <v>0.16135295822872739</v>
      </c>
      <c r="T56" s="852">
        <v>94</v>
      </c>
      <c r="U56" s="851">
        <f t="shared" si="9"/>
        <v>5.2939255020781471E-2</v>
      </c>
    </row>
    <row r="57" spans="1:21" ht="20.100000000000001" customHeight="1">
      <c r="A57" s="835" t="s">
        <v>1149</v>
      </c>
      <c r="B57" s="850">
        <v>322</v>
      </c>
      <c r="C57" s="851">
        <f t="shared" si="0"/>
        <v>0.18407468172801536</v>
      </c>
      <c r="D57" s="850">
        <v>189</v>
      </c>
      <c r="E57" s="851">
        <f t="shared" si="1"/>
        <v>0.10894502023264661</v>
      </c>
      <c r="F57" s="850">
        <v>273</v>
      </c>
      <c r="G57" s="851">
        <f t="shared" si="2"/>
        <v>0.1622440792797076</v>
      </c>
      <c r="H57" s="850">
        <v>179</v>
      </c>
      <c r="I57" s="851">
        <f t="shared" si="3"/>
        <v>9.5108551268291125E-2</v>
      </c>
      <c r="J57" s="850">
        <v>189</v>
      </c>
      <c r="K57" s="851">
        <f t="shared" si="4"/>
        <v>0.10232699158644736</v>
      </c>
      <c r="L57" s="852">
        <v>89</v>
      </c>
      <c r="M57" s="851">
        <f t="shared" si="5"/>
        <v>4.9243912290505884E-2</v>
      </c>
      <c r="N57" s="852">
        <v>61</v>
      </c>
      <c r="O57" s="851">
        <f t="shared" si="6"/>
        <v>3.1744710082328084E-2</v>
      </c>
      <c r="P57" s="852">
        <v>93</v>
      </c>
      <c r="Q57" s="851">
        <f t="shared" si="7"/>
        <v>4.8379545336315874E-2</v>
      </c>
      <c r="R57" s="852">
        <v>75</v>
      </c>
      <c r="S57" s="851">
        <f t="shared" si="8"/>
        <v>4.1021938532727308E-2</v>
      </c>
      <c r="T57" s="852">
        <v>83</v>
      </c>
      <c r="U57" s="851">
        <f t="shared" si="9"/>
        <v>4.6744235816221939E-2</v>
      </c>
    </row>
    <row r="58" spans="1:21" ht="20.100000000000001" customHeight="1">
      <c r="A58" s="835" t="s">
        <v>1269</v>
      </c>
      <c r="B58" s="850">
        <v>42</v>
      </c>
      <c r="C58" s="851">
        <f t="shared" si="0"/>
        <v>2.4009741094958525E-2</v>
      </c>
      <c r="D58" s="850">
        <v>47</v>
      </c>
      <c r="E58" s="851">
        <f t="shared" si="1"/>
        <v>2.7092147888541751E-2</v>
      </c>
      <c r="F58" s="850">
        <v>32</v>
      </c>
      <c r="G58" s="851">
        <f t="shared" si="2"/>
        <v>1.9017621014471221E-2</v>
      </c>
      <c r="H58" s="850">
        <v>40</v>
      </c>
      <c r="I58" s="851">
        <f t="shared" si="3"/>
        <v>2.1253307545986845E-2</v>
      </c>
      <c r="J58" s="850">
        <v>53</v>
      </c>
      <c r="K58" s="851">
        <f t="shared" si="4"/>
        <v>2.8694870656516984E-2</v>
      </c>
      <c r="L58" s="852">
        <v>52</v>
      </c>
      <c r="M58" s="851">
        <f t="shared" si="5"/>
        <v>2.8771724034902312E-2</v>
      </c>
      <c r="N58" s="852">
        <v>62</v>
      </c>
      <c r="O58" s="851">
        <f t="shared" si="6"/>
        <v>3.2265115165644939E-2</v>
      </c>
      <c r="P58" s="852">
        <v>37</v>
      </c>
      <c r="Q58" s="851">
        <f t="shared" si="7"/>
        <v>1.9247776101545024E-2</v>
      </c>
      <c r="R58" s="852">
        <v>35</v>
      </c>
      <c r="S58" s="851">
        <f t="shared" si="8"/>
        <v>1.914357131527274E-2</v>
      </c>
      <c r="T58" s="852">
        <v>44</v>
      </c>
      <c r="U58" s="851">
        <f t="shared" si="9"/>
        <v>2.4780076818238139E-2</v>
      </c>
    </row>
    <row r="59" spans="1:21" ht="20.100000000000001" customHeight="1">
      <c r="A59" s="835" t="s">
        <v>552</v>
      </c>
      <c r="B59" s="850">
        <v>47</v>
      </c>
      <c r="C59" s="851">
        <f t="shared" si="0"/>
        <v>2.6868043606263114E-2</v>
      </c>
      <c r="D59" s="850">
        <v>33</v>
      </c>
      <c r="E59" s="851">
        <f t="shared" si="1"/>
        <v>1.9022146389827188E-2</v>
      </c>
      <c r="F59" s="850">
        <v>20</v>
      </c>
      <c r="G59" s="851">
        <f t="shared" si="2"/>
        <v>1.1886013134044514E-2</v>
      </c>
      <c r="H59" s="850">
        <v>23</v>
      </c>
      <c r="I59" s="851">
        <f t="shared" si="3"/>
        <v>1.2220651838942435E-2</v>
      </c>
      <c r="J59" s="850">
        <v>22</v>
      </c>
      <c r="K59" s="851">
        <f t="shared" si="4"/>
        <v>1.1911078385724031E-2</v>
      </c>
      <c r="L59" s="852">
        <v>9</v>
      </c>
      <c r="M59" s="851">
        <f t="shared" si="5"/>
        <v>4.9797214675792465E-3</v>
      </c>
      <c r="N59" s="852">
        <v>15</v>
      </c>
      <c r="O59" s="851">
        <f t="shared" si="6"/>
        <v>7.8060762497528073E-3</v>
      </c>
      <c r="P59" s="852">
        <v>5</v>
      </c>
      <c r="Q59" s="851">
        <f t="shared" si="7"/>
        <v>2.6010508245331112E-3</v>
      </c>
      <c r="R59" s="852">
        <v>3</v>
      </c>
      <c r="S59" s="851">
        <f t="shared" si="8"/>
        <v>1.640877541309092E-3</v>
      </c>
      <c r="T59" s="852">
        <v>15</v>
      </c>
      <c r="U59" s="851">
        <f t="shared" si="9"/>
        <v>8.4477534607630012E-3</v>
      </c>
    </row>
    <row r="60" spans="1:21" ht="20.100000000000001" customHeight="1">
      <c r="A60" s="847" t="s">
        <v>1270</v>
      </c>
      <c r="B60" s="853">
        <f>(B5-SUM(B6:B59))</f>
        <v>3790</v>
      </c>
      <c r="C60" s="854">
        <f>B60/B5*100</f>
        <v>2.1665933035688765</v>
      </c>
      <c r="D60" s="853">
        <f>(D5-SUM(D6:D59))</f>
        <v>3039</v>
      </c>
      <c r="E60" s="854">
        <f>D60/D5*100</f>
        <v>1.7517667538995401</v>
      </c>
      <c r="F60" s="853">
        <f>(F5-SUM(F6:F59))</f>
        <v>2730</v>
      </c>
      <c r="G60" s="854">
        <f>F60/F5*100</f>
        <v>1.6224407927970759</v>
      </c>
      <c r="H60" s="853">
        <f>(H5-SUM(H6:H59))</f>
        <v>2419</v>
      </c>
      <c r="I60" s="854">
        <f>H60/H5*100</f>
        <v>1.2852937738435544</v>
      </c>
      <c r="J60" s="853">
        <f>(J5-SUM(J6:J59))</f>
        <v>2333</v>
      </c>
      <c r="K60" s="854">
        <f>J60/J5*100</f>
        <v>1.2631157215406439</v>
      </c>
      <c r="L60" s="853">
        <f>(L5-SUM(L6:L59))</f>
        <v>2032</v>
      </c>
      <c r="M60" s="854">
        <f>L60/L5*100</f>
        <v>1.1243104469023366</v>
      </c>
      <c r="N60" s="853">
        <f>(N5-SUM(N6:N59))</f>
        <v>2069</v>
      </c>
      <c r="O60" s="854">
        <f>N60/N5*100</f>
        <v>1.0767181173825706</v>
      </c>
      <c r="P60" s="853">
        <f>(P5-SUM(P6:P59))</f>
        <v>2329</v>
      </c>
      <c r="Q60" s="854">
        <f>P60/P5*100</f>
        <v>1.2115694740675234</v>
      </c>
      <c r="R60" s="853">
        <f>(R5-SUM(R6:R59))</f>
        <v>2319</v>
      </c>
      <c r="S60" s="854">
        <f>R60/R5*100</f>
        <v>1.2683983394319283</v>
      </c>
      <c r="T60" s="853">
        <f>(T5-SUM(T6:T59))</f>
        <v>2359</v>
      </c>
      <c r="U60" s="854">
        <f>T60/T5*100</f>
        <v>1.3285500275959947</v>
      </c>
    </row>
    <row r="61" spans="1:21" s="840" customFormat="1" ht="14.25">
      <c r="A61" s="837" t="s">
        <v>715</v>
      </c>
      <c r="B61" s="838"/>
      <c r="C61" s="839"/>
      <c r="D61" s="838"/>
      <c r="E61" s="839"/>
      <c r="F61" s="838"/>
      <c r="G61" s="839"/>
      <c r="H61" s="838"/>
      <c r="I61" s="839"/>
      <c r="J61" s="838"/>
      <c r="K61" s="839"/>
      <c r="L61" s="838"/>
      <c r="N61" s="838"/>
      <c r="P61" s="838"/>
      <c r="R61" s="838"/>
      <c r="S61" s="841"/>
      <c r="T61" s="838"/>
    </row>
    <row r="62" spans="1:21" ht="30" customHeight="1">
      <c r="A62" s="1103" t="s">
        <v>1408</v>
      </c>
      <c r="B62" s="1103"/>
      <c r="C62" s="1103"/>
      <c r="D62" s="1103"/>
      <c r="E62" s="1103"/>
      <c r="F62" s="1103"/>
      <c r="G62" s="1103"/>
      <c r="H62" s="1103"/>
      <c r="I62" s="1103"/>
      <c r="J62" s="1103"/>
      <c r="K62" s="1103"/>
    </row>
  </sheetData>
  <mergeCells count="14">
    <mergeCell ref="P3:Q3"/>
    <mergeCell ref="R3:S3"/>
    <mergeCell ref="T3:U3"/>
    <mergeCell ref="A62:K62"/>
    <mergeCell ref="A1:U1"/>
    <mergeCell ref="B2:U2"/>
    <mergeCell ref="A3:A4"/>
    <mergeCell ref="B3:C3"/>
    <mergeCell ref="D3:E3"/>
    <mergeCell ref="F3:G3"/>
    <mergeCell ref="H3:I3"/>
    <mergeCell ref="J3:K3"/>
    <mergeCell ref="L3:M3"/>
    <mergeCell ref="N3:O3"/>
  </mergeCells>
  <phoneticPr fontId="16" type="noConversion"/>
  <conditionalFormatting sqref="A1:A1048576">
    <cfRule type="duplicateValues" dxfId="4" priority="1"/>
  </conditionalFormatting>
  <printOptions horizontalCentered="1" verticalCentered="1"/>
  <pageMargins left="0.39370078740157483" right="0.39370078740157483" top="0.74803149606299213" bottom="0.74803149606299213" header="0.31496062992125984" footer="0.31496062992125984"/>
  <pageSetup paperSize="11" scale="5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zoomScale="70" zoomScaleNormal="70" workbookViewId="0">
      <selection activeCell="Y18" sqref="Y18"/>
    </sheetView>
  </sheetViews>
  <sheetFormatPr defaultColWidth="9" defaultRowHeight="15.75"/>
  <cols>
    <col min="1" max="1" width="27.125" style="834" bestFit="1" customWidth="1"/>
    <col min="2" max="2" width="10.625" style="842" customWidth="1"/>
    <col min="3" max="3" width="10.625" style="843" customWidth="1"/>
    <col min="4" max="4" width="10.625" style="842" customWidth="1"/>
    <col min="5" max="5" width="10.625" style="843" customWidth="1"/>
    <col min="6" max="6" width="10.625" style="842" customWidth="1"/>
    <col min="7" max="7" width="10.625" style="843" customWidth="1"/>
    <col min="8" max="8" width="10.625" style="842" customWidth="1"/>
    <col min="9" max="9" width="10.625" style="843" customWidth="1"/>
    <col min="10" max="10" width="10.625" style="842" customWidth="1"/>
    <col min="11" max="11" width="10.625" style="843" customWidth="1"/>
    <col min="12" max="12" width="10.625" style="842" customWidth="1"/>
    <col min="13" max="13" width="10.625" style="834" customWidth="1"/>
    <col min="14" max="14" width="10.625" style="842" customWidth="1"/>
    <col min="15" max="15" width="10.625" style="834" customWidth="1"/>
    <col min="16" max="16" width="10.625" style="842" customWidth="1"/>
    <col min="17" max="17" width="10.625" style="834" customWidth="1"/>
    <col min="18" max="18" width="10.625" style="842" customWidth="1"/>
    <col min="19" max="19" width="10.625" style="834" customWidth="1"/>
    <col min="20" max="20" width="10.625" style="842" customWidth="1"/>
    <col min="21" max="21" width="10.625" style="834" customWidth="1"/>
    <col min="22" max="16384" width="9" style="834"/>
  </cols>
  <sheetData>
    <row r="1" spans="1:21" ht="23.1" customHeight="1">
      <c r="A1" s="1104" t="s">
        <v>1271</v>
      </c>
      <c r="B1" s="1104"/>
      <c r="C1" s="1104"/>
      <c r="D1" s="1104"/>
      <c r="E1" s="1104"/>
      <c r="F1" s="1104"/>
      <c r="G1" s="1104"/>
      <c r="H1" s="1104"/>
      <c r="I1" s="1104"/>
      <c r="J1" s="1104"/>
      <c r="K1" s="1104"/>
      <c r="L1" s="1104"/>
      <c r="M1" s="1104"/>
      <c r="N1" s="1104"/>
      <c r="O1" s="1104"/>
      <c r="P1" s="1104"/>
      <c r="Q1" s="1104"/>
      <c r="R1" s="1104"/>
      <c r="S1" s="1104"/>
      <c r="T1" s="1104"/>
      <c r="U1" s="1104"/>
    </row>
    <row r="2" spans="1:21" ht="23.1" customHeight="1">
      <c r="A2" s="827"/>
      <c r="B2" s="1105" t="s">
        <v>1272</v>
      </c>
      <c r="C2" s="1105"/>
      <c r="D2" s="1105"/>
      <c r="E2" s="1105"/>
      <c r="F2" s="1105"/>
      <c r="G2" s="1105"/>
      <c r="H2" s="1105"/>
      <c r="I2" s="1105"/>
      <c r="J2" s="1105"/>
      <c r="K2" s="1105"/>
      <c r="L2" s="1105"/>
      <c r="M2" s="1105"/>
      <c r="N2" s="1105"/>
      <c r="O2" s="1105"/>
      <c r="P2" s="1105"/>
      <c r="Q2" s="1105"/>
      <c r="R2" s="1105"/>
      <c r="S2" s="1105"/>
      <c r="T2" s="1105"/>
      <c r="U2" s="1105"/>
    </row>
    <row r="3" spans="1:21" ht="21.75" customHeight="1">
      <c r="A3" s="932"/>
      <c r="B3" s="1102" t="s">
        <v>190</v>
      </c>
      <c r="C3" s="1102"/>
      <c r="D3" s="1102" t="s">
        <v>17</v>
      </c>
      <c r="E3" s="1102"/>
      <c r="F3" s="1102" t="s">
        <v>18</v>
      </c>
      <c r="G3" s="1102"/>
      <c r="H3" s="1102" t="s">
        <v>19</v>
      </c>
      <c r="I3" s="1102"/>
      <c r="J3" s="1102" t="s">
        <v>20</v>
      </c>
      <c r="K3" s="1102"/>
      <c r="L3" s="1102" t="s">
        <v>21</v>
      </c>
      <c r="M3" s="1102"/>
      <c r="N3" s="1102" t="s">
        <v>1</v>
      </c>
      <c r="O3" s="1102"/>
      <c r="P3" s="1102" t="s">
        <v>2</v>
      </c>
      <c r="Q3" s="1102"/>
      <c r="R3" s="1102" t="s">
        <v>3</v>
      </c>
      <c r="S3" s="1102"/>
      <c r="T3" s="1102" t="s">
        <v>4</v>
      </c>
      <c r="U3" s="1102"/>
    </row>
    <row r="4" spans="1:21" ht="21.75" customHeight="1">
      <c r="A4" s="932"/>
      <c r="B4" s="59" t="s">
        <v>1273</v>
      </c>
      <c r="C4" s="848" t="s">
        <v>1274</v>
      </c>
      <c r="D4" s="59" t="s">
        <v>1275</v>
      </c>
      <c r="E4" s="848" t="s">
        <v>1276</v>
      </c>
      <c r="F4" s="59" t="s">
        <v>1277</v>
      </c>
      <c r="G4" s="848" t="s">
        <v>1252</v>
      </c>
      <c r="H4" s="59" t="s">
        <v>1275</v>
      </c>
      <c r="I4" s="848" t="s">
        <v>1252</v>
      </c>
      <c r="J4" s="59" t="s">
        <v>1278</v>
      </c>
      <c r="K4" s="848" t="s">
        <v>1279</v>
      </c>
      <c r="L4" s="59" t="s">
        <v>1215</v>
      </c>
      <c r="M4" s="849" t="s">
        <v>1274</v>
      </c>
      <c r="N4" s="59" t="s">
        <v>462</v>
      </c>
      <c r="O4" s="849" t="s">
        <v>1252</v>
      </c>
      <c r="P4" s="59" t="s">
        <v>1215</v>
      </c>
      <c r="Q4" s="849" t="s">
        <v>1252</v>
      </c>
      <c r="R4" s="59" t="s">
        <v>1277</v>
      </c>
      <c r="S4" s="849" t="s">
        <v>1279</v>
      </c>
      <c r="T4" s="59" t="s">
        <v>462</v>
      </c>
      <c r="U4" s="849" t="s">
        <v>1280</v>
      </c>
    </row>
    <row r="5" spans="1:21" ht="20.100000000000001" customHeight="1">
      <c r="A5" s="845" t="s">
        <v>1281</v>
      </c>
      <c r="B5" s="850">
        <v>148490</v>
      </c>
      <c r="C5" s="851">
        <f t="shared" ref="C5:C59" si="0">B5/B$5*100</f>
        <v>100</v>
      </c>
      <c r="D5" s="850">
        <v>147682</v>
      </c>
      <c r="E5" s="851">
        <f t="shared" ref="E5:E59" si="1">D5/D$5*100</f>
        <v>100</v>
      </c>
      <c r="F5" s="850">
        <v>143595</v>
      </c>
      <c r="G5" s="851">
        <f t="shared" ref="G5:G59" si="2">F5/F$5*100</f>
        <v>100</v>
      </c>
      <c r="H5" s="850">
        <v>162924</v>
      </c>
      <c r="I5" s="851">
        <f t="shared" ref="I5:I59" si="3">H5/H$5*100</f>
        <v>100</v>
      </c>
      <c r="J5" s="850">
        <v>159591</v>
      </c>
      <c r="K5" s="851">
        <f t="shared" ref="K5:K59" si="4">J5/J$5*100</f>
        <v>100</v>
      </c>
      <c r="L5" s="852">
        <v>156108</v>
      </c>
      <c r="M5" s="851">
        <f t="shared" ref="M5:M59" si="5">L5/L$5*100</f>
        <v>100</v>
      </c>
      <c r="N5" s="852">
        <v>165604</v>
      </c>
      <c r="O5" s="851">
        <f t="shared" ref="O5:O59" si="6">N5/N$5*100</f>
        <v>100</v>
      </c>
      <c r="P5" s="852">
        <v>165517</v>
      </c>
      <c r="Q5" s="851">
        <f t="shared" ref="Q5:Q59" si="7">P5/P$5*100</f>
        <v>100</v>
      </c>
      <c r="R5" s="852">
        <v>156310</v>
      </c>
      <c r="S5" s="851">
        <f t="shared" ref="S5:S59" si="8">R5/R$5*100</f>
        <v>100</v>
      </c>
      <c r="T5" s="852">
        <v>151477</v>
      </c>
      <c r="U5" s="851">
        <f t="shared" ref="U5:U59" si="9">T5/T$5*100</f>
        <v>100</v>
      </c>
    </row>
    <row r="6" spans="1:21" ht="20.100000000000001" customHeight="1">
      <c r="A6" s="835" t="s">
        <v>543</v>
      </c>
      <c r="B6" s="850">
        <v>40647</v>
      </c>
      <c r="C6" s="851">
        <f t="shared" si="0"/>
        <v>27.373560509125195</v>
      </c>
      <c r="D6" s="850">
        <v>43945</v>
      </c>
      <c r="E6" s="851">
        <f t="shared" si="1"/>
        <v>29.756503839330456</v>
      </c>
      <c r="F6" s="850">
        <v>44430</v>
      </c>
      <c r="G6" s="851">
        <f t="shared" si="2"/>
        <v>30.941188760054317</v>
      </c>
      <c r="H6" s="850">
        <v>65891</v>
      </c>
      <c r="I6" s="851">
        <f t="shared" si="3"/>
        <v>40.442783138150304</v>
      </c>
      <c r="J6" s="850">
        <v>62593</v>
      </c>
      <c r="K6" s="851">
        <f t="shared" si="4"/>
        <v>39.220883383148177</v>
      </c>
      <c r="L6" s="852">
        <v>56232</v>
      </c>
      <c r="M6" s="851">
        <f t="shared" si="5"/>
        <v>36.021216081174572</v>
      </c>
      <c r="N6" s="852">
        <v>56276</v>
      </c>
      <c r="O6" s="851">
        <f t="shared" si="6"/>
        <v>33.982270959638655</v>
      </c>
      <c r="P6" s="852">
        <v>54182</v>
      </c>
      <c r="Q6" s="851">
        <f t="shared" si="7"/>
        <v>32.735006071883852</v>
      </c>
      <c r="R6" s="852">
        <v>48340</v>
      </c>
      <c r="S6" s="851">
        <f t="shared" si="8"/>
        <v>30.925724521783636</v>
      </c>
      <c r="T6" s="852">
        <v>46403</v>
      </c>
      <c r="U6" s="851">
        <f t="shared" si="9"/>
        <v>30.633693564039426</v>
      </c>
    </row>
    <row r="7" spans="1:21" ht="20.100000000000001" customHeight="1">
      <c r="A7" s="835" t="s">
        <v>478</v>
      </c>
      <c r="B7" s="850">
        <v>31445</v>
      </c>
      <c r="C7" s="851">
        <f t="shared" si="0"/>
        <v>21.176510202707252</v>
      </c>
      <c r="D7" s="850">
        <v>31340</v>
      </c>
      <c r="E7" s="851">
        <f t="shared" si="1"/>
        <v>21.221272734659607</v>
      </c>
      <c r="F7" s="850">
        <v>31323</v>
      </c>
      <c r="G7" s="851">
        <f t="shared" si="2"/>
        <v>21.813433615376578</v>
      </c>
      <c r="H7" s="850">
        <v>30126</v>
      </c>
      <c r="I7" s="851">
        <f t="shared" si="3"/>
        <v>18.49083008028283</v>
      </c>
      <c r="J7" s="850">
        <v>31502</v>
      </c>
      <c r="K7" s="851">
        <f t="shared" si="4"/>
        <v>19.739208351348132</v>
      </c>
      <c r="L7" s="852">
        <v>35665</v>
      </c>
      <c r="M7" s="851">
        <f t="shared" si="5"/>
        <v>22.846362774489457</v>
      </c>
      <c r="N7" s="852">
        <v>37827</v>
      </c>
      <c r="O7" s="851">
        <f t="shared" si="6"/>
        <v>22.841839569092535</v>
      </c>
      <c r="P7" s="852">
        <v>38741</v>
      </c>
      <c r="Q7" s="851">
        <f t="shared" si="7"/>
        <v>23.406054967163495</v>
      </c>
      <c r="R7" s="852">
        <v>36711</v>
      </c>
      <c r="S7" s="851">
        <f t="shared" si="8"/>
        <v>23.486021367794766</v>
      </c>
      <c r="T7" s="852">
        <v>28523</v>
      </c>
      <c r="U7" s="851">
        <f t="shared" si="9"/>
        <v>18.829921374202023</v>
      </c>
    </row>
    <row r="8" spans="1:21" ht="20.100000000000001" customHeight="1">
      <c r="A8" s="835" t="s">
        <v>1259</v>
      </c>
      <c r="B8" s="850">
        <v>18573</v>
      </c>
      <c r="C8" s="851">
        <f t="shared" si="0"/>
        <v>12.507912990773789</v>
      </c>
      <c r="D8" s="850">
        <v>17563</v>
      </c>
      <c r="E8" s="851">
        <f t="shared" si="1"/>
        <v>11.892444576861093</v>
      </c>
      <c r="F8" s="850">
        <v>16637</v>
      </c>
      <c r="G8" s="851">
        <f t="shared" si="2"/>
        <v>11.586058010376405</v>
      </c>
      <c r="H8" s="850">
        <v>16878</v>
      </c>
      <c r="I8" s="851">
        <f t="shared" si="3"/>
        <v>10.359431391323563</v>
      </c>
      <c r="J8" s="850">
        <v>17154</v>
      </c>
      <c r="K8" s="851">
        <f t="shared" si="4"/>
        <v>10.74872643194165</v>
      </c>
      <c r="L8" s="852">
        <v>16136</v>
      </c>
      <c r="M8" s="851">
        <f t="shared" si="5"/>
        <v>10.336433750992903</v>
      </c>
      <c r="N8" s="852">
        <v>18482</v>
      </c>
      <c r="O8" s="851">
        <f t="shared" si="6"/>
        <v>11.160358445448178</v>
      </c>
      <c r="P8" s="852">
        <v>18379</v>
      </c>
      <c r="Q8" s="851">
        <f t="shared" si="7"/>
        <v>11.103995359993233</v>
      </c>
      <c r="R8" s="852">
        <v>17796</v>
      </c>
      <c r="S8" s="851">
        <f t="shared" si="8"/>
        <v>11.385068133836606</v>
      </c>
      <c r="T8" s="852">
        <v>18198</v>
      </c>
      <c r="U8" s="851">
        <f t="shared" si="9"/>
        <v>12.013705050931826</v>
      </c>
    </row>
    <row r="9" spans="1:21" ht="20.100000000000001" customHeight="1">
      <c r="A9" s="835" t="s">
        <v>1282</v>
      </c>
      <c r="B9" s="850">
        <v>9024</v>
      </c>
      <c r="C9" s="851">
        <f t="shared" si="0"/>
        <v>6.0771769142703214</v>
      </c>
      <c r="D9" s="850">
        <v>6831</v>
      </c>
      <c r="E9" s="851">
        <f t="shared" si="1"/>
        <v>4.6254790698934203</v>
      </c>
      <c r="F9" s="850">
        <v>6053</v>
      </c>
      <c r="G9" s="851">
        <f t="shared" si="2"/>
        <v>4.2153278317490166</v>
      </c>
      <c r="H9" s="850">
        <v>5736</v>
      </c>
      <c r="I9" s="851">
        <f t="shared" si="3"/>
        <v>3.5206599396037417</v>
      </c>
      <c r="J9" s="850">
        <v>5877</v>
      </c>
      <c r="K9" s="851">
        <f t="shared" si="4"/>
        <v>3.6825384890125386</v>
      </c>
      <c r="L9" s="852">
        <v>6412</v>
      </c>
      <c r="M9" s="851">
        <f t="shared" si="5"/>
        <v>4.1074128167678792</v>
      </c>
      <c r="N9" s="852">
        <v>9664</v>
      </c>
      <c r="O9" s="851">
        <f t="shared" si="6"/>
        <v>5.8356078355595278</v>
      </c>
      <c r="P9" s="852">
        <v>10725</v>
      </c>
      <c r="Q9" s="851">
        <f t="shared" si="7"/>
        <v>6.4796969495580514</v>
      </c>
      <c r="R9" s="852">
        <v>10133</v>
      </c>
      <c r="S9" s="851">
        <f t="shared" si="8"/>
        <v>6.4826306698227878</v>
      </c>
      <c r="T9" s="852">
        <v>12249</v>
      </c>
      <c r="U9" s="851">
        <f t="shared" si="9"/>
        <v>8.0863761495144466</v>
      </c>
    </row>
    <row r="10" spans="1:21" ht="20.100000000000001" customHeight="1">
      <c r="A10" s="835" t="s">
        <v>1414</v>
      </c>
      <c r="B10" s="850">
        <v>6376</v>
      </c>
      <c r="C10" s="851">
        <f t="shared" si="0"/>
        <v>4.293891844568658</v>
      </c>
      <c r="D10" s="850">
        <v>6540</v>
      </c>
      <c r="E10" s="851">
        <f t="shared" si="1"/>
        <v>4.4284340677943153</v>
      </c>
      <c r="F10" s="850">
        <v>6773</v>
      </c>
      <c r="G10" s="851">
        <f t="shared" si="2"/>
        <v>4.7167380479821723</v>
      </c>
      <c r="H10" s="850">
        <v>7032</v>
      </c>
      <c r="I10" s="851">
        <f t="shared" si="3"/>
        <v>4.3161228548280182</v>
      </c>
      <c r="J10" s="850">
        <v>7343</v>
      </c>
      <c r="K10" s="851">
        <f t="shared" si="4"/>
        <v>4.6011366555758162</v>
      </c>
      <c r="L10" s="852">
        <v>7939</v>
      </c>
      <c r="M10" s="851">
        <f t="shared" si="5"/>
        <v>5.0855817767186817</v>
      </c>
      <c r="N10" s="852">
        <v>8723</v>
      </c>
      <c r="O10" s="851">
        <f t="shared" si="6"/>
        <v>5.2673848457766725</v>
      </c>
      <c r="P10" s="852">
        <v>9207</v>
      </c>
      <c r="Q10" s="851">
        <f t="shared" si="7"/>
        <v>5.5625706120821423</v>
      </c>
      <c r="R10" s="852">
        <v>9966</v>
      </c>
      <c r="S10" s="851">
        <f t="shared" si="8"/>
        <v>6.37579169598874</v>
      </c>
      <c r="T10" s="852">
        <v>10920</v>
      </c>
      <c r="U10" s="851">
        <f t="shared" si="9"/>
        <v>7.2090152300349226</v>
      </c>
    </row>
    <row r="11" spans="1:21" ht="20.100000000000001" customHeight="1">
      <c r="A11" s="835" t="s">
        <v>548</v>
      </c>
      <c r="B11" s="850">
        <v>3685</v>
      </c>
      <c r="C11" s="851">
        <f t="shared" si="0"/>
        <v>2.4816485958650416</v>
      </c>
      <c r="D11" s="850">
        <v>3738</v>
      </c>
      <c r="E11" s="851">
        <f t="shared" si="1"/>
        <v>2.5311141506750992</v>
      </c>
      <c r="F11" s="850">
        <v>3790</v>
      </c>
      <c r="G11" s="851">
        <f t="shared" si="2"/>
        <v>2.639367666005084</v>
      </c>
      <c r="H11" s="850">
        <v>3665</v>
      </c>
      <c r="I11" s="851">
        <f t="shared" si="3"/>
        <v>2.2495151113402567</v>
      </c>
      <c r="J11" s="850">
        <v>3572</v>
      </c>
      <c r="K11" s="851">
        <f t="shared" si="4"/>
        <v>2.2382214535907412</v>
      </c>
      <c r="L11" s="852">
        <v>3835</v>
      </c>
      <c r="M11" s="851">
        <f t="shared" si="5"/>
        <v>2.4566325876956978</v>
      </c>
      <c r="N11" s="852">
        <v>4210</v>
      </c>
      <c r="O11" s="851">
        <f t="shared" si="6"/>
        <v>2.5422091253834447</v>
      </c>
      <c r="P11" s="852">
        <v>4158</v>
      </c>
      <c r="Q11" s="851">
        <f t="shared" si="7"/>
        <v>2.5121286635209676</v>
      </c>
      <c r="R11" s="852">
        <v>4326</v>
      </c>
      <c r="S11" s="851">
        <f t="shared" si="8"/>
        <v>2.7675772503358709</v>
      </c>
      <c r="T11" s="852">
        <v>4539</v>
      </c>
      <c r="U11" s="851">
        <f t="shared" si="9"/>
        <v>2.9964945173194613</v>
      </c>
    </row>
    <row r="12" spans="1:21" ht="20.100000000000001" customHeight="1">
      <c r="A12" s="835" t="s">
        <v>1261</v>
      </c>
      <c r="B12" s="850">
        <v>5753</v>
      </c>
      <c r="C12" s="851">
        <f t="shared" si="0"/>
        <v>3.8743349720519897</v>
      </c>
      <c r="D12" s="850">
        <v>6653</v>
      </c>
      <c r="E12" s="851">
        <f t="shared" si="1"/>
        <v>4.5049498246231767</v>
      </c>
      <c r="F12" s="850">
        <v>6091</v>
      </c>
      <c r="G12" s="851">
        <f t="shared" si="2"/>
        <v>4.2417911487168771</v>
      </c>
      <c r="H12" s="850">
        <v>5973</v>
      </c>
      <c r="I12" s="851">
        <f t="shared" si="3"/>
        <v>3.6661265375266998</v>
      </c>
      <c r="J12" s="850">
        <v>5596</v>
      </c>
      <c r="K12" s="851">
        <f t="shared" si="4"/>
        <v>3.5064633970587318</v>
      </c>
      <c r="L12" s="852">
        <v>5431</v>
      </c>
      <c r="M12" s="851">
        <f t="shared" si="5"/>
        <v>3.4790017167601919</v>
      </c>
      <c r="N12" s="852">
        <v>4892</v>
      </c>
      <c r="O12" s="851">
        <f t="shared" si="6"/>
        <v>2.954034926692592</v>
      </c>
      <c r="P12" s="852">
        <v>3976</v>
      </c>
      <c r="Q12" s="851">
        <f t="shared" si="7"/>
        <v>2.4021701698314977</v>
      </c>
      <c r="R12" s="852">
        <v>3425</v>
      </c>
      <c r="S12" s="851">
        <f t="shared" si="8"/>
        <v>2.1911585950994819</v>
      </c>
      <c r="T12" s="852">
        <v>4298</v>
      </c>
      <c r="U12" s="851">
        <f t="shared" si="9"/>
        <v>2.8373944559240019</v>
      </c>
    </row>
    <row r="13" spans="1:21" ht="20.100000000000001" customHeight="1">
      <c r="A13" s="835" t="s">
        <v>469</v>
      </c>
      <c r="B13" s="850">
        <v>3860</v>
      </c>
      <c r="C13" s="851">
        <f t="shared" si="0"/>
        <v>2.599501649942757</v>
      </c>
      <c r="D13" s="850">
        <v>3472</v>
      </c>
      <c r="E13" s="851">
        <f t="shared" si="1"/>
        <v>2.3509974133611409</v>
      </c>
      <c r="F13" s="850">
        <v>3235</v>
      </c>
      <c r="G13" s="851">
        <f t="shared" si="2"/>
        <v>2.2528639576586929</v>
      </c>
      <c r="H13" s="850">
        <v>3382</v>
      </c>
      <c r="I13" s="851">
        <f t="shared" si="3"/>
        <v>2.0758144901917461</v>
      </c>
      <c r="J13" s="850">
        <v>2738</v>
      </c>
      <c r="K13" s="851">
        <f t="shared" si="4"/>
        <v>1.715635593485848</v>
      </c>
      <c r="L13" s="852">
        <v>2471</v>
      </c>
      <c r="M13" s="851">
        <f t="shared" si="5"/>
        <v>1.5828785199989752</v>
      </c>
      <c r="N13" s="852">
        <v>2527</v>
      </c>
      <c r="O13" s="851">
        <f t="shared" si="6"/>
        <v>1.5259293253786139</v>
      </c>
      <c r="P13" s="852">
        <v>2479</v>
      </c>
      <c r="Q13" s="851">
        <f t="shared" si="7"/>
        <v>1.49773135085822</v>
      </c>
      <c r="R13" s="852">
        <v>2263</v>
      </c>
      <c r="S13" s="851">
        <f t="shared" si="8"/>
        <v>1.447764058601497</v>
      </c>
      <c r="T13" s="852">
        <v>2266</v>
      </c>
      <c r="U13" s="851">
        <f t="shared" si="9"/>
        <v>1.495936676855232</v>
      </c>
    </row>
    <row r="14" spans="1:21" ht="16.5">
      <c r="A14" s="835" t="s">
        <v>1262</v>
      </c>
      <c r="B14" s="850">
        <v>2119</v>
      </c>
      <c r="C14" s="851">
        <f t="shared" si="0"/>
        <v>1.4270321233753114</v>
      </c>
      <c r="D14" s="850">
        <v>2009</v>
      </c>
      <c r="E14" s="851">
        <f t="shared" si="1"/>
        <v>1.3603553581343697</v>
      </c>
      <c r="F14" s="850">
        <v>2105</v>
      </c>
      <c r="G14" s="851">
        <f t="shared" si="2"/>
        <v>1.4659284794038789</v>
      </c>
      <c r="H14" s="850">
        <v>2136</v>
      </c>
      <c r="I14" s="851">
        <f t="shared" si="3"/>
        <v>1.3110407306474183</v>
      </c>
      <c r="J14" s="850">
        <v>1717</v>
      </c>
      <c r="K14" s="851">
        <f t="shared" si="4"/>
        <v>1.0758752059953256</v>
      </c>
      <c r="L14" s="852">
        <v>1756</v>
      </c>
      <c r="M14" s="851">
        <f t="shared" si="5"/>
        <v>1.1248622748353703</v>
      </c>
      <c r="N14" s="852">
        <v>2037</v>
      </c>
      <c r="O14" s="851">
        <f t="shared" si="6"/>
        <v>1.2300427525905171</v>
      </c>
      <c r="P14" s="852">
        <v>2097</v>
      </c>
      <c r="Q14" s="851">
        <f t="shared" si="7"/>
        <v>1.266939347619882</v>
      </c>
      <c r="R14" s="852">
        <v>2031</v>
      </c>
      <c r="S14" s="851">
        <f t="shared" si="8"/>
        <v>1.2993410530356342</v>
      </c>
      <c r="T14" s="852">
        <v>2165</v>
      </c>
      <c r="U14" s="851">
        <f t="shared" si="9"/>
        <v>1.4292598876397076</v>
      </c>
    </row>
    <row r="15" spans="1:21" ht="16.5">
      <c r="A15" s="835" t="s">
        <v>1145</v>
      </c>
      <c r="B15" s="850">
        <v>641</v>
      </c>
      <c r="C15" s="851">
        <f t="shared" si="0"/>
        <v>0.43167890093608996</v>
      </c>
      <c r="D15" s="850">
        <v>724</v>
      </c>
      <c r="E15" s="851">
        <f t="shared" si="1"/>
        <v>0.49024254817784158</v>
      </c>
      <c r="F15" s="850">
        <v>717</v>
      </c>
      <c r="G15" s="851">
        <f t="shared" si="2"/>
        <v>0.49932100699885096</v>
      </c>
      <c r="H15" s="850">
        <v>793</v>
      </c>
      <c r="I15" s="851">
        <f t="shared" si="3"/>
        <v>0.48673000908399006</v>
      </c>
      <c r="J15" s="850">
        <v>840</v>
      </c>
      <c r="K15" s="851">
        <f t="shared" si="4"/>
        <v>0.52634547060924497</v>
      </c>
      <c r="L15" s="852">
        <v>912</v>
      </c>
      <c r="M15" s="851">
        <f t="shared" si="5"/>
        <v>0.58421093089399645</v>
      </c>
      <c r="N15" s="852">
        <v>1191</v>
      </c>
      <c r="O15" s="851">
        <f t="shared" si="6"/>
        <v>0.71918552691963966</v>
      </c>
      <c r="P15" s="852">
        <v>1397</v>
      </c>
      <c r="Q15" s="851">
        <f t="shared" si="7"/>
        <v>0.84402206419884362</v>
      </c>
      <c r="R15" s="852">
        <v>1583</v>
      </c>
      <c r="S15" s="851">
        <f t="shared" si="8"/>
        <v>1.0127311112532786</v>
      </c>
      <c r="T15" s="852">
        <v>1716</v>
      </c>
      <c r="U15" s="851">
        <f t="shared" si="9"/>
        <v>1.1328452504340594</v>
      </c>
    </row>
    <row r="16" spans="1:21" ht="33">
      <c r="A16" s="846" t="s">
        <v>1410</v>
      </c>
      <c r="B16" s="850">
        <v>2751</v>
      </c>
      <c r="C16" s="851">
        <f t="shared" si="0"/>
        <v>1.8526500101016905</v>
      </c>
      <c r="D16" s="850">
        <v>3027</v>
      </c>
      <c r="E16" s="851">
        <f t="shared" si="1"/>
        <v>2.0496743001855338</v>
      </c>
      <c r="F16" s="850">
        <v>2940</v>
      </c>
      <c r="G16" s="851">
        <f t="shared" si="2"/>
        <v>2.047425049618719</v>
      </c>
      <c r="H16" s="850">
        <v>2974</v>
      </c>
      <c r="I16" s="851">
        <f t="shared" si="3"/>
        <v>1.8253909798433627</v>
      </c>
      <c r="J16" s="850">
        <v>2632</v>
      </c>
      <c r="K16" s="851">
        <f t="shared" si="4"/>
        <v>1.6492158079089672</v>
      </c>
      <c r="L16" s="852">
        <v>2321</v>
      </c>
      <c r="M16" s="851">
        <f t="shared" si="5"/>
        <v>1.4867911958387783</v>
      </c>
      <c r="N16" s="852">
        <v>2122</v>
      </c>
      <c r="O16" s="851">
        <f t="shared" si="6"/>
        <v>1.2813700152170238</v>
      </c>
      <c r="P16" s="852">
        <v>2028</v>
      </c>
      <c r="Q16" s="851">
        <f t="shared" si="7"/>
        <v>1.2252517868255224</v>
      </c>
      <c r="R16" s="852">
        <v>1768</v>
      </c>
      <c r="S16" s="851">
        <f t="shared" si="8"/>
        <v>1.1310856631053676</v>
      </c>
      <c r="T16" s="852">
        <v>1705</v>
      </c>
      <c r="U16" s="851">
        <f t="shared" si="9"/>
        <v>1.125583421905636</v>
      </c>
    </row>
    <row r="17" spans="1:21" ht="20.100000000000001" customHeight="1">
      <c r="A17" s="835" t="s">
        <v>1082</v>
      </c>
      <c r="B17" s="850">
        <v>1110</v>
      </c>
      <c r="C17" s="851">
        <f t="shared" si="0"/>
        <v>0.74752508586436794</v>
      </c>
      <c r="D17" s="850">
        <v>1257</v>
      </c>
      <c r="E17" s="851">
        <f t="shared" si="1"/>
        <v>0.85115315339716424</v>
      </c>
      <c r="F17" s="850">
        <v>1239</v>
      </c>
      <c r="G17" s="851">
        <f t="shared" si="2"/>
        <v>0.86284341376788887</v>
      </c>
      <c r="H17" s="850">
        <v>1131</v>
      </c>
      <c r="I17" s="851">
        <f t="shared" si="3"/>
        <v>0.69418870148044487</v>
      </c>
      <c r="J17" s="850">
        <v>1161</v>
      </c>
      <c r="K17" s="851">
        <f t="shared" si="4"/>
        <v>0.72748463259206353</v>
      </c>
      <c r="L17" s="852">
        <v>1358</v>
      </c>
      <c r="M17" s="851">
        <f t="shared" si="5"/>
        <v>0.86991057473031486</v>
      </c>
      <c r="N17" s="852">
        <v>1671</v>
      </c>
      <c r="O17" s="851">
        <f t="shared" si="6"/>
        <v>1.0090335982222651</v>
      </c>
      <c r="P17" s="852">
        <v>1740</v>
      </c>
      <c r="Q17" s="851">
        <f t="shared" si="7"/>
        <v>1.0512515330751524</v>
      </c>
      <c r="R17" s="852">
        <v>1629</v>
      </c>
      <c r="S17" s="851">
        <f t="shared" si="8"/>
        <v>1.042159810632717</v>
      </c>
      <c r="T17" s="852">
        <v>1651</v>
      </c>
      <c r="U17" s="851">
        <f t="shared" si="9"/>
        <v>1.0899344454933753</v>
      </c>
    </row>
    <row r="18" spans="1:21" ht="20.100000000000001" customHeight="1">
      <c r="A18" s="846" t="s">
        <v>1146</v>
      </c>
      <c r="B18" s="850">
        <v>1516</v>
      </c>
      <c r="C18" s="851">
        <f t="shared" si="0"/>
        <v>1.0209441713246683</v>
      </c>
      <c r="D18" s="850">
        <v>1555</v>
      </c>
      <c r="E18" s="851">
        <f t="shared" si="1"/>
        <v>1.0529380696361101</v>
      </c>
      <c r="F18" s="850">
        <v>1483</v>
      </c>
      <c r="G18" s="851">
        <f t="shared" si="2"/>
        <v>1.0327657648246806</v>
      </c>
      <c r="H18" s="850">
        <v>1373</v>
      </c>
      <c r="I18" s="851">
        <f t="shared" si="3"/>
        <v>0.84272421497139771</v>
      </c>
      <c r="J18" s="850">
        <v>1468</v>
      </c>
      <c r="K18" s="851">
        <f t="shared" si="4"/>
        <v>0.91985137006472795</v>
      </c>
      <c r="L18" s="852">
        <v>1597</v>
      </c>
      <c r="M18" s="851">
        <f t="shared" si="5"/>
        <v>1.0230097112255618</v>
      </c>
      <c r="N18" s="852">
        <v>1764</v>
      </c>
      <c r="O18" s="851">
        <f t="shared" si="6"/>
        <v>1.0651916620371489</v>
      </c>
      <c r="P18" s="852">
        <v>1652</v>
      </c>
      <c r="Q18" s="851">
        <f t="shared" si="7"/>
        <v>0.99808478887365037</v>
      </c>
      <c r="R18" s="852">
        <v>1641</v>
      </c>
      <c r="S18" s="851">
        <f t="shared" si="8"/>
        <v>1.0498368626447443</v>
      </c>
      <c r="T18" s="852">
        <v>1583</v>
      </c>
      <c r="U18" s="851">
        <f t="shared" si="9"/>
        <v>1.0450431418631212</v>
      </c>
    </row>
    <row r="19" spans="1:21" ht="20.100000000000001" customHeight="1">
      <c r="A19" s="835" t="s">
        <v>545</v>
      </c>
      <c r="B19" s="850">
        <v>1479</v>
      </c>
      <c r="C19" s="851">
        <f t="shared" si="0"/>
        <v>0.99602666846252275</v>
      </c>
      <c r="D19" s="850">
        <v>1458</v>
      </c>
      <c r="E19" s="851">
        <f t="shared" si="1"/>
        <v>0.98725640226974176</v>
      </c>
      <c r="F19" s="850">
        <v>1243</v>
      </c>
      <c r="G19" s="851">
        <f t="shared" si="2"/>
        <v>0.86562902608029524</v>
      </c>
      <c r="H19" s="850">
        <v>1207</v>
      </c>
      <c r="I19" s="851">
        <f t="shared" si="3"/>
        <v>0.74083621811396727</v>
      </c>
      <c r="J19" s="850">
        <v>1191</v>
      </c>
      <c r="K19" s="851">
        <f t="shared" si="4"/>
        <v>0.74628268511382223</v>
      </c>
      <c r="L19" s="852">
        <v>1229</v>
      </c>
      <c r="M19" s="851">
        <f t="shared" si="5"/>
        <v>0.78727547595254577</v>
      </c>
      <c r="N19" s="852">
        <v>1429</v>
      </c>
      <c r="O19" s="851">
        <f t="shared" si="6"/>
        <v>0.86290186227385812</v>
      </c>
      <c r="P19" s="852">
        <v>1687</v>
      </c>
      <c r="Q19" s="851">
        <f t="shared" si="7"/>
        <v>1.0192306530447024</v>
      </c>
      <c r="R19" s="852">
        <v>1483</v>
      </c>
      <c r="S19" s="851">
        <f t="shared" si="8"/>
        <v>0.94875567781971726</v>
      </c>
      <c r="T19" s="852">
        <v>1468</v>
      </c>
      <c r="U19" s="851">
        <f t="shared" si="9"/>
        <v>0.96912402542960319</v>
      </c>
    </row>
    <row r="20" spans="1:21" ht="20.100000000000001" customHeight="1">
      <c r="A20" s="835" t="s">
        <v>1144</v>
      </c>
      <c r="B20" s="850">
        <v>580</v>
      </c>
      <c r="C20" s="851">
        <f t="shared" si="0"/>
        <v>0.39059869351471477</v>
      </c>
      <c r="D20" s="850">
        <v>697</v>
      </c>
      <c r="E20" s="851">
        <f t="shared" si="1"/>
        <v>0.47196002220988342</v>
      </c>
      <c r="F20" s="850">
        <v>724</v>
      </c>
      <c r="G20" s="851">
        <f t="shared" si="2"/>
        <v>0.50419582854556222</v>
      </c>
      <c r="H20" s="850">
        <v>709</v>
      </c>
      <c r="I20" s="851">
        <f t="shared" si="3"/>
        <v>0.43517222754167584</v>
      </c>
      <c r="J20" s="850">
        <v>728</v>
      </c>
      <c r="K20" s="851">
        <f t="shared" si="4"/>
        <v>0.45616607452801228</v>
      </c>
      <c r="L20" s="852">
        <v>812</v>
      </c>
      <c r="M20" s="851">
        <f t="shared" si="5"/>
        <v>0.5201527147871986</v>
      </c>
      <c r="N20" s="852">
        <v>931</v>
      </c>
      <c r="O20" s="851">
        <f t="shared" si="6"/>
        <v>0.56218448829738421</v>
      </c>
      <c r="P20" s="852">
        <v>1146</v>
      </c>
      <c r="Q20" s="851">
        <f t="shared" si="7"/>
        <v>0.69237600971501412</v>
      </c>
      <c r="R20" s="852">
        <v>1144</v>
      </c>
      <c r="S20" s="851">
        <f t="shared" si="8"/>
        <v>0.73187895847994366</v>
      </c>
      <c r="T20" s="852">
        <v>1270</v>
      </c>
      <c r="U20" s="851">
        <f t="shared" si="9"/>
        <v>0.83841111191798101</v>
      </c>
    </row>
    <row r="21" spans="1:21" ht="20.100000000000001" customHeight="1">
      <c r="A21" s="835" t="s">
        <v>1153</v>
      </c>
      <c r="B21" s="850">
        <v>1356</v>
      </c>
      <c r="C21" s="851">
        <f t="shared" si="0"/>
        <v>0.91319280759647115</v>
      </c>
      <c r="D21" s="850">
        <v>1307</v>
      </c>
      <c r="E21" s="851">
        <f t="shared" si="1"/>
        <v>0.88500968296745708</v>
      </c>
      <c r="F21" s="850">
        <v>1217</v>
      </c>
      <c r="G21" s="851">
        <f t="shared" si="2"/>
        <v>0.8475225460496536</v>
      </c>
      <c r="H21" s="850">
        <v>1146</v>
      </c>
      <c r="I21" s="851">
        <f t="shared" si="3"/>
        <v>0.70339544818442956</v>
      </c>
      <c r="J21" s="850">
        <v>1182</v>
      </c>
      <c r="K21" s="851">
        <f t="shared" si="4"/>
        <v>0.74064326935729452</v>
      </c>
      <c r="L21" s="852">
        <v>1166</v>
      </c>
      <c r="M21" s="851">
        <f t="shared" si="5"/>
        <v>0.7469187998052631</v>
      </c>
      <c r="N21" s="852">
        <v>1176</v>
      </c>
      <c r="O21" s="851">
        <f t="shared" si="6"/>
        <v>0.71012777469143262</v>
      </c>
      <c r="P21" s="852">
        <v>1139</v>
      </c>
      <c r="Q21" s="851">
        <f t="shared" si="7"/>
        <v>0.6881468368808038</v>
      </c>
      <c r="R21" s="852">
        <v>1159</v>
      </c>
      <c r="S21" s="851">
        <f t="shared" si="8"/>
        <v>0.74147527349497788</v>
      </c>
      <c r="T21" s="852">
        <v>1188</v>
      </c>
      <c r="U21" s="851">
        <f t="shared" si="9"/>
        <v>0.78427748106973338</v>
      </c>
    </row>
    <row r="22" spans="1:21" ht="20.100000000000001" customHeight="1">
      <c r="A22" s="835" t="s">
        <v>482</v>
      </c>
      <c r="B22" s="850">
        <v>668</v>
      </c>
      <c r="C22" s="851">
        <f t="shared" si="0"/>
        <v>0.4498619435652233</v>
      </c>
      <c r="D22" s="850">
        <v>723</v>
      </c>
      <c r="E22" s="851">
        <f t="shared" si="1"/>
        <v>0.48956541758643568</v>
      </c>
      <c r="F22" s="850">
        <v>755</v>
      </c>
      <c r="G22" s="851">
        <f t="shared" si="2"/>
        <v>0.52578432396671193</v>
      </c>
      <c r="H22" s="850">
        <v>913</v>
      </c>
      <c r="I22" s="851">
        <f t="shared" si="3"/>
        <v>0.56038398271586753</v>
      </c>
      <c r="J22" s="850">
        <v>953</v>
      </c>
      <c r="K22" s="851">
        <f t="shared" si="4"/>
        <v>0.59715146844120282</v>
      </c>
      <c r="L22" s="852">
        <v>915</v>
      </c>
      <c r="M22" s="851">
        <f t="shared" si="5"/>
        <v>0.58613267737720043</v>
      </c>
      <c r="N22" s="852">
        <v>944</v>
      </c>
      <c r="O22" s="851">
        <f t="shared" si="6"/>
        <v>0.57003454022849687</v>
      </c>
      <c r="P22" s="852">
        <v>1170</v>
      </c>
      <c r="Q22" s="851">
        <f t="shared" si="7"/>
        <v>0.70687603086087836</v>
      </c>
      <c r="R22" s="852">
        <v>1030</v>
      </c>
      <c r="S22" s="851">
        <f t="shared" si="8"/>
        <v>0.65894696436568356</v>
      </c>
      <c r="T22" s="852">
        <v>999</v>
      </c>
      <c r="U22" s="851">
        <f t="shared" si="9"/>
        <v>0.65950606362682129</v>
      </c>
    </row>
    <row r="23" spans="1:21" ht="20.100000000000001" customHeight="1">
      <c r="A23" s="835" t="s">
        <v>1154</v>
      </c>
      <c r="B23" s="850">
        <v>1006</v>
      </c>
      <c r="C23" s="851">
        <f t="shared" si="0"/>
        <v>0.67748669944103979</v>
      </c>
      <c r="D23" s="850">
        <v>804</v>
      </c>
      <c r="E23" s="851">
        <f t="shared" si="1"/>
        <v>0.5444129954903103</v>
      </c>
      <c r="F23" s="850">
        <v>731</v>
      </c>
      <c r="G23" s="851">
        <f t="shared" si="2"/>
        <v>0.50907065009227348</v>
      </c>
      <c r="H23" s="850">
        <v>722</v>
      </c>
      <c r="I23" s="851">
        <f t="shared" si="3"/>
        <v>0.44315140801846253</v>
      </c>
      <c r="J23" s="850">
        <v>748</v>
      </c>
      <c r="K23" s="851">
        <f t="shared" si="4"/>
        <v>0.46869810954251806</v>
      </c>
      <c r="L23" s="852">
        <v>676</v>
      </c>
      <c r="M23" s="851">
        <f t="shared" si="5"/>
        <v>0.4330335408819535</v>
      </c>
      <c r="N23" s="852">
        <v>520</v>
      </c>
      <c r="O23" s="851">
        <f t="shared" si="6"/>
        <v>0.31400207724451101</v>
      </c>
      <c r="P23" s="852">
        <v>546</v>
      </c>
      <c r="Q23" s="851">
        <f t="shared" si="7"/>
        <v>0.32987548106840991</v>
      </c>
      <c r="R23" s="852">
        <v>582</v>
      </c>
      <c r="S23" s="851">
        <f t="shared" si="8"/>
        <v>0.37233702258332801</v>
      </c>
      <c r="T23" s="852">
        <v>609</v>
      </c>
      <c r="U23" s="851">
        <f t="shared" si="9"/>
        <v>0.40204123398271685</v>
      </c>
    </row>
    <row r="24" spans="1:21" ht="20.100000000000001" customHeight="1">
      <c r="A24" s="835" t="s">
        <v>1283</v>
      </c>
      <c r="B24" s="850">
        <v>738</v>
      </c>
      <c r="C24" s="851">
        <f t="shared" si="0"/>
        <v>0.49700316519630955</v>
      </c>
      <c r="D24" s="850">
        <v>842</v>
      </c>
      <c r="E24" s="851">
        <f t="shared" si="1"/>
        <v>0.57014395796373285</v>
      </c>
      <c r="F24" s="850">
        <v>823</v>
      </c>
      <c r="G24" s="851">
        <f t="shared" si="2"/>
        <v>0.57313973327762113</v>
      </c>
      <c r="H24" s="850">
        <v>666</v>
      </c>
      <c r="I24" s="851">
        <f t="shared" si="3"/>
        <v>0.40877955365691981</v>
      </c>
      <c r="J24" s="850">
        <v>586</v>
      </c>
      <c r="K24" s="851">
        <f t="shared" si="4"/>
        <v>0.36718862592502083</v>
      </c>
      <c r="L24" s="852">
        <v>478</v>
      </c>
      <c r="M24" s="851">
        <f t="shared" si="5"/>
        <v>0.30619827299049379</v>
      </c>
      <c r="N24" s="852">
        <v>493</v>
      </c>
      <c r="O24" s="851">
        <f t="shared" si="6"/>
        <v>0.29769812323373834</v>
      </c>
      <c r="P24" s="852">
        <v>514</v>
      </c>
      <c r="Q24" s="851">
        <f t="shared" si="7"/>
        <v>0.31054211954059097</v>
      </c>
      <c r="R24" s="852">
        <v>478</v>
      </c>
      <c r="S24" s="851">
        <f t="shared" si="8"/>
        <v>0.30580257181242404</v>
      </c>
      <c r="T24" s="852">
        <v>569</v>
      </c>
      <c r="U24" s="851">
        <f t="shared" si="9"/>
        <v>0.37563458478844974</v>
      </c>
    </row>
    <row r="25" spans="1:21" ht="16.5">
      <c r="A25" s="835" t="s">
        <v>1263</v>
      </c>
      <c r="B25" s="850">
        <v>823</v>
      </c>
      <c r="C25" s="851">
        <f t="shared" si="0"/>
        <v>0.55424607717691421</v>
      </c>
      <c r="D25" s="850">
        <v>831</v>
      </c>
      <c r="E25" s="851">
        <f t="shared" si="1"/>
        <v>0.5626955214582684</v>
      </c>
      <c r="F25" s="850">
        <v>782</v>
      </c>
      <c r="G25" s="851">
        <f t="shared" si="2"/>
        <v>0.54458720707545527</v>
      </c>
      <c r="H25" s="850">
        <v>740</v>
      </c>
      <c r="I25" s="851">
        <f t="shared" si="3"/>
        <v>0.45419950406324416</v>
      </c>
      <c r="J25" s="850">
        <v>577</v>
      </c>
      <c r="K25" s="851">
        <f t="shared" si="4"/>
        <v>0.36154921016849323</v>
      </c>
      <c r="L25" s="852">
        <v>493</v>
      </c>
      <c r="M25" s="851">
        <f t="shared" si="5"/>
        <v>0.31580700540651346</v>
      </c>
      <c r="N25" s="852">
        <v>512</v>
      </c>
      <c r="O25" s="851">
        <f t="shared" si="6"/>
        <v>0.30917127605613393</v>
      </c>
      <c r="P25" s="852">
        <v>444</v>
      </c>
      <c r="Q25" s="851">
        <f t="shared" si="7"/>
        <v>0.26825039119848715</v>
      </c>
      <c r="R25" s="852">
        <v>380</v>
      </c>
      <c r="S25" s="851">
        <f t="shared" si="8"/>
        <v>0.24310664704753374</v>
      </c>
      <c r="T25" s="852">
        <v>543</v>
      </c>
      <c r="U25" s="851">
        <f t="shared" si="9"/>
        <v>0.35847026281217609</v>
      </c>
    </row>
    <row r="26" spans="1:21" ht="20.100000000000001" customHeight="1">
      <c r="A26" s="835" t="s">
        <v>1284</v>
      </c>
      <c r="B26" s="850">
        <v>1383</v>
      </c>
      <c r="C26" s="851">
        <f t="shared" si="0"/>
        <v>0.93137585022560443</v>
      </c>
      <c r="D26" s="850">
        <v>1214</v>
      </c>
      <c r="E26" s="851">
        <f t="shared" si="1"/>
        <v>0.82203653796671228</v>
      </c>
      <c r="F26" s="850">
        <v>997</v>
      </c>
      <c r="G26" s="851">
        <f t="shared" si="2"/>
        <v>0.6943138688673004</v>
      </c>
      <c r="H26" s="850">
        <v>881</v>
      </c>
      <c r="I26" s="851">
        <f t="shared" si="3"/>
        <v>0.54074292308070016</v>
      </c>
      <c r="J26" s="850">
        <v>783</v>
      </c>
      <c r="K26" s="851">
        <f t="shared" si="4"/>
        <v>0.4906291708179033</v>
      </c>
      <c r="L26" s="852">
        <v>679</v>
      </c>
      <c r="M26" s="851">
        <f t="shared" si="5"/>
        <v>0.43495528736515743</v>
      </c>
      <c r="N26" s="852">
        <v>721</v>
      </c>
      <c r="O26" s="851">
        <f t="shared" si="6"/>
        <v>0.43537595710248544</v>
      </c>
      <c r="P26" s="852">
        <v>621</v>
      </c>
      <c r="Q26" s="851">
        <f t="shared" si="7"/>
        <v>0.37518804714923543</v>
      </c>
      <c r="R26" s="852">
        <v>481</v>
      </c>
      <c r="S26" s="851">
        <f t="shared" si="8"/>
        <v>0.30772183481543086</v>
      </c>
      <c r="T26" s="852">
        <v>535</v>
      </c>
      <c r="U26" s="851">
        <f t="shared" si="9"/>
        <v>0.35318893297332266</v>
      </c>
    </row>
    <row r="27" spans="1:21" ht="20.100000000000001" customHeight="1">
      <c r="A27" s="835" t="s">
        <v>484</v>
      </c>
      <c r="B27" s="850">
        <v>313</v>
      </c>
      <c r="C27" s="851">
        <f t="shared" si="0"/>
        <v>0.21078860529328575</v>
      </c>
      <c r="D27" s="850">
        <v>311</v>
      </c>
      <c r="E27" s="851">
        <f t="shared" si="1"/>
        <v>0.210587613927222</v>
      </c>
      <c r="F27" s="850">
        <v>245</v>
      </c>
      <c r="G27" s="851">
        <f t="shared" si="2"/>
        <v>0.17061875413489327</v>
      </c>
      <c r="H27" s="850">
        <v>318</v>
      </c>
      <c r="I27" s="851">
        <f t="shared" si="3"/>
        <v>0.19518303012447522</v>
      </c>
      <c r="J27" s="850">
        <v>259</v>
      </c>
      <c r="K27" s="851">
        <f t="shared" si="4"/>
        <v>0.16228985343785049</v>
      </c>
      <c r="L27" s="852">
        <v>290</v>
      </c>
      <c r="M27" s="851">
        <f t="shared" si="5"/>
        <v>0.18576882670971379</v>
      </c>
      <c r="N27" s="852">
        <v>352</v>
      </c>
      <c r="O27" s="851">
        <f t="shared" si="6"/>
        <v>0.21255525228859204</v>
      </c>
      <c r="P27" s="852">
        <v>371</v>
      </c>
      <c r="Q27" s="851">
        <f t="shared" si="7"/>
        <v>0.22414616021315031</v>
      </c>
      <c r="R27" s="852">
        <v>433</v>
      </c>
      <c r="S27" s="851">
        <f t="shared" si="8"/>
        <v>0.27701362676732133</v>
      </c>
      <c r="T27" s="852">
        <v>510</v>
      </c>
      <c r="U27" s="851">
        <f t="shared" si="9"/>
        <v>0.33668477722690576</v>
      </c>
    </row>
    <row r="28" spans="1:21" ht="20.100000000000001" customHeight="1">
      <c r="A28" s="835" t="s">
        <v>471</v>
      </c>
      <c r="B28" s="850">
        <v>1445</v>
      </c>
      <c r="C28" s="851">
        <f t="shared" si="0"/>
        <v>0.97312950367028084</v>
      </c>
      <c r="D28" s="850">
        <v>1273</v>
      </c>
      <c r="E28" s="851">
        <f t="shared" si="1"/>
        <v>0.86198724285965789</v>
      </c>
      <c r="F28" s="850">
        <v>1194</v>
      </c>
      <c r="G28" s="851">
        <f t="shared" si="2"/>
        <v>0.83150527525331663</v>
      </c>
      <c r="H28" s="850">
        <v>1065</v>
      </c>
      <c r="I28" s="851">
        <f t="shared" si="3"/>
        <v>0.65367901598291223</v>
      </c>
      <c r="J28" s="850">
        <v>774</v>
      </c>
      <c r="K28" s="851">
        <f t="shared" si="4"/>
        <v>0.48498975506137565</v>
      </c>
      <c r="L28" s="852">
        <v>725</v>
      </c>
      <c r="M28" s="851">
        <f t="shared" si="5"/>
        <v>0.46442206677428444</v>
      </c>
      <c r="N28" s="852">
        <v>597</v>
      </c>
      <c r="O28" s="851">
        <f t="shared" si="6"/>
        <v>0.36049853868264053</v>
      </c>
      <c r="P28" s="852">
        <v>439</v>
      </c>
      <c r="Q28" s="851">
        <f t="shared" si="7"/>
        <v>0.26522955345976545</v>
      </c>
      <c r="R28" s="852">
        <v>384</v>
      </c>
      <c r="S28" s="851">
        <f t="shared" si="8"/>
        <v>0.24566566438487622</v>
      </c>
      <c r="T28" s="852">
        <v>419</v>
      </c>
      <c r="U28" s="851">
        <f t="shared" si="9"/>
        <v>0.27660965030994805</v>
      </c>
    </row>
    <row r="29" spans="1:21" ht="16.5">
      <c r="A29" s="835" t="s">
        <v>1285</v>
      </c>
      <c r="B29" s="850">
        <v>203</v>
      </c>
      <c r="C29" s="851">
        <f t="shared" si="0"/>
        <v>0.13670954273015018</v>
      </c>
      <c r="D29" s="850">
        <v>285</v>
      </c>
      <c r="E29" s="851">
        <f t="shared" si="1"/>
        <v>0.19298221855066969</v>
      </c>
      <c r="F29" s="850">
        <v>356</v>
      </c>
      <c r="G29" s="851">
        <f t="shared" si="2"/>
        <v>0.24791949580417147</v>
      </c>
      <c r="H29" s="850">
        <v>371</v>
      </c>
      <c r="I29" s="851">
        <f t="shared" si="3"/>
        <v>0.22771353514522108</v>
      </c>
      <c r="J29" s="850">
        <v>255</v>
      </c>
      <c r="K29" s="851">
        <f t="shared" si="4"/>
        <v>0.15978344643494932</v>
      </c>
      <c r="L29" s="852">
        <v>213</v>
      </c>
      <c r="M29" s="851">
        <f t="shared" si="5"/>
        <v>0.13644400030747944</v>
      </c>
      <c r="N29" s="852">
        <v>216</v>
      </c>
      <c r="O29" s="851">
        <f t="shared" si="6"/>
        <v>0.1304316320861815</v>
      </c>
      <c r="P29" s="852">
        <v>226</v>
      </c>
      <c r="Q29" s="851">
        <f t="shared" si="7"/>
        <v>0.13654186579022096</v>
      </c>
      <c r="R29" s="852">
        <v>232</v>
      </c>
      <c r="S29" s="851">
        <f t="shared" si="8"/>
        <v>0.14842300556586271</v>
      </c>
      <c r="T29" s="852">
        <v>313</v>
      </c>
      <c r="U29" s="851">
        <f t="shared" si="9"/>
        <v>0.20663202994514021</v>
      </c>
    </row>
    <row r="30" spans="1:21" ht="20.100000000000001" customHeight="1">
      <c r="A30" s="835" t="s">
        <v>1415</v>
      </c>
      <c r="B30" s="850">
        <v>360</v>
      </c>
      <c r="C30" s="851">
        <f t="shared" si="0"/>
        <v>0.24244056838844366</v>
      </c>
      <c r="D30" s="850">
        <v>346</v>
      </c>
      <c r="E30" s="851">
        <f t="shared" si="1"/>
        <v>0.23428718462642709</v>
      </c>
      <c r="F30" s="850">
        <v>291</v>
      </c>
      <c r="G30" s="851">
        <f t="shared" si="2"/>
        <v>0.20265329572756713</v>
      </c>
      <c r="H30" s="850">
        <v>261</v>
      </c>
      <c r="I30" s="851">
        <f t="shared" si="3"/>
        <v>0.16019739264933344</v>
      </c>
      <c r="J30" s="850">
        <v>271</v>
      </c>
      <c r="K30" s="851">
        <f t="shared" si="4"/>
        <v>0.16980907444655399</v>
      </c>
      <c r="L30" s="852">
        <v>231</v>
      </c>
      <c r="M30" s="851">
        <f t="shared" si="5"/>
        <v>0.14797447920670306</v>
      </c>
      <c r="N30" s="852">
        <v>212</v>
      </c>
      <c r="O30" s="851">
        <f t="shared" si="6"/>
        <v>0.12801623149199293</v>
      </c>
      <c r="P30" s="852">
        <v>233</v>
      </c>
      <c r="Q30" s="851">
        <f t="shared" si="7"/>
        <v>0.14077103862443133</v>
      </c>
      <c r="R30" s="852">
        <v>217</v>
      </c>
      <c r="S30" s="851">
        <f t="shared" si="8"/>
        <v>0.1388266905508285</v>
      </c>
      <c r="T30" s="852">
        <v>299</v>
      </c>
      <c r="U30" s="851">
        <f t="shared" si="9"/>
        <v>0.19738970272714668</v>
      </c>
    </row>
    <row r="31" spans="1:21" ht="20.100000000000001" customHeight="1">
      <c r="A31" s="835" t="s">
        <v>472</v>
      </c>
      <c r="B31" s="850">
        <v>10</v>
      </c>
      <c r="C31" s="851">
        <f t="shared" si="0"/>
        <v>6.7344602330123233E-3</v>
      </c>
      <c r="D31" s="850">
        <v>6</v>
      </c>
      <c r="E31" s="851">
        <f t="shared" si="1"/>
        <v>4.062783548435151E-3</v>
      </c>
      <c r="F31" s="850">
        <v>5</v>
      </c>
      <c r="G31" s="851">
        <f t="shared" si="2"/>
        <v>3.4820153905080259E-3</v>
      </c>
      <c r="H31" s="850">
        <v>14</v>
      </c>
      <c r="I31" s="851">
        <f t="shared" si="3"/>
        <v>8.5929635903857007E-3</v>
      </c>
      <c r="J31" s="850">
        <v>2</v>
      </c>
      <c r="K31" s="851">
        <f t="shared" si="4"/>
        <v>1.2532035014505831E-3</v>
      </c>
      <c r="L31" s="852">
        <v>6</v>
      </c>
      <c r="M31" s="851">
        <f t="shared" si="5"/>
        <v>3.8434929664078717E-3</v>
      </c>
      <c r="N31" s="852">
        <v>2</v>
      </c>
      <c r="O31" s="851">
        <f t="shared" si="6"/>
        <v>1.2077002970942731E-3</v>
      </c>
      <c r="P31" s="852">
        <v>107</v>
      </c>
      <c r="Q31" s="851">
        <f t="shared" si="7"/>
        <v>6.4645927608644432E-2</v>
      </c>
      <c r="R31" s="852">
        <v>176</v>
      </c>
      <c r="S31" s="851">
        <f t="shared" si="8"/>
        <v>0.11259676284306826</v>
      </c>
      <c r="T31" s="852">
        <v>282</v>
      </c>
      <c r="U31" s="851">
        <f t="shared" si="9"/>
        <v>0.18616687681958316</v>
      </c>
    </row>
    <row r="32" spans="1:21" ht="20.100000000000001" customHeight="1">
      <c r="A32" s="835" t="s">
        <v>466</v>
      </c>
      <c r="B32" s="850">
        <v>321</v>
      </c>
      <c r="C32" s="851">
        <f t="shared" si="0"/>
        <v>0.21617617347969559</v>
      </c>
      <c r="D32" s="850">
        <v>405</v>
      </c>
      <c r="E32" s="851">
        <f t="shared" si="1"/>
        <v>0.27423788951937272</v>
      </c>
      <c r="F32" s="850">
        <v>357</v>
      </c>
      <c r="G32" s="851">
        <f t="shared" si="2"/>
        <v>0.24861589888227309</v>
      </c>
      <c r="H32" s="850">
        <v>434</v>
      </c>
      <c r="I32" s="851">
        <f t="shared" si="3"/>
        <v>0.26638187130195673</v>
      </c>
      <c r="J32" s="850">
        <v>355</v>
      </c>
      <c r="K32" s="851">
        <f t="shared" si="4"/>
        <v>0.22244362150747851</v>
      </c>
      <c r="L32" s="852">
        <v>307</v>
      </c>
      <c r="M32" s="851">
        <f t="shared" si="5"/>
        <v>0.19665872344786944</v>
      </c>
      <c r="N32" s="852">
        <v>295</v>
      </c>
      <c r="O32" s="851">
        <f t="shared" si="6"/>
        <v>0.17813579382140529</v>
      </c>
      <c r="P32" s="852">
        <v>323</v>
      </c>
      <c r="Q32" s="851">
        <f t="shared" si="7"/>
        <v>0.19514611792142197</v>
      </c>
      <c r="R32" s="852">
        <v>259</v>
      </c>
      <c r="S32" s="851">
        <f t="shared" si="8"/>
        <v>0.16569637259292433</v>
      </c>
      <c r="T32" s="852">
        <v>271</v>
      </c>
      <c r="U32" s="851">
        <f t="shared" si="9"/>
        <v>0.17890504829115972</v>
      </c>
    </row>
    <row r="33" spans="1:21" ht="20.100000000000001" customHeight="1">
      <c r="A33" s="836" t="s">
        <v>1051</v>
      </c>
      <c r="B33" s="850">
        <v>343</v>
      </c>
      <c r="C33" s="851">
        <f t="shared" si="0"/>
        <v>0.23099198599232273</v>
      </c>
      <c r="D33" s="850">
        <v>127</v>
      </c>
      <c r="E33" s="851">
        <f t="shared" si="1"/>
        <v>8.5995585108544034E-2</v>
      </c>
      <c r="F33" s="850">
        <v>116</v>
      </c>
      <c r="G33" s="851">
        <f t="shared" si="2"/>
        <v>8.07827570597862E-2</v>
      </c>
      <c r="H33" s="850">
        <v>97</v>
      </c>
      <c r="I33" s="851">
        <f t="shared" si="3"/>
        <v>5.9536962019100935E-2</v>
      </c>
      <c r="J33" s="850">
        <v>102</v>
      </c>
      <c r="K33" s="851">
        <f t="shared" si="4"/>
        <v>6.3913378573979746E-2</v>
      </c>
      <c r="L33" s="852">
        <v>114</v>
      </c>
      <c r="M33" s="851">
        <f t="shared" si="5"/>
        <v>7.3026366361749556E-2</v>
      </c>
      <c r="N33" s="852">
        <v>150</v>
      </c>
      <c r="O33" s="851">
        <f t="shared" si="6"/>
        <v>9.0577522282070486E-2</v>
      </c>
      <c r="P33" s="852">
        <v>144</v>
      </c>
      <c r="Q33" s="851">
        <f t="shared" si="7"/>
        <v>8.7000126875185019E-2</v>
      </c>
      <c r="R33" s="852">
        <v>189</v>
      </c>
      <c r="S33" s="851">
        <f t="shared" si="8"/>
        <v>0.12091356918943125</v>
      </c>
      <c r="T33" s="852">
        <v>265</v>
      </c>
      <c r="U33" s="851">
        <f t="shared" si="9"/>
        <v>0.17494405091201964</v>
      </c>
    </row>
    <row r="34" spans="1:21" ht="20.100000000000001" customHeight="1">
      <c r="A34" s="835" t="s">
        <v>477</v>
      </c>
      <c r="B34" s="850">
        <v>338</v>
      </c>
      <c r="C34" s="851">
        <f t="shared" si="0"/>
        <v>0.22762475587581654</v>
      </c>
      <c r="D34" s="850">
        <v>321</v>
      </c>
      <c r="E34" s="851">
        <f t="shared" si="1"/>
        <v>0.21735891984128058</v>
      </c>
      <c r="F34" s="850">
        <v>251</v>
      </c>
      <c r="G34" s="851">
        <f t="shared" si="2"/>
        <v>0.17479717260350291</v>
      </c>
      <c r="H34" s="850">
        <v>224</v>
      </c>
      <c r="I34" s="851">
        <f t="shared" si="3"/>
        <v>0.13748741744617121</v>
      </c>
      <c r="J34" s="850">
        <v>266</v>
      </c>
      <c r="K34" s="851">
        <f t="shared" si="4"/>
        <v>0.16667606569292756</v>
      </c>
      <c r="L34" s="852">
        <v>265</v>
      </c>
      <c r="M34" s="851">
        <f t="shared" si="5"/>
        <v>0.16975427268301432</v>
      </c>
      <c r="N34" s="852">
        <v>243</v>
      </c>
      <c r="O34" s="851">
        <f t="shared" si="6"/>
        <v>0.14673558609695417</v>
      </c>
      <c r="P34" s="852">
        <v>285</v>
      </c>
      <c r="Q34" s="851">
        <f t="shared" si="7"/>
        <v>0.17218775110713702</v>
      </c>
      <c r="R34" s="852">
        <v>235</v>
      </c>
      <c r="S34" s="851">
        <f t="shared" si="8"/>
        <v>0.15034226856886956</v>
      </c>
      <c r="T34" s="852">
        <v>251</v>
      </c>
      <c r="U34" s="851">
        <f t="shared" si="9"/>
        <v>0.16570172369402614</v>
      </c>
    </row>
    <row r="35" spans="1:21" ht="20.100000000000001" customHeight="1">
      <c r="A35" s="835" t="s">
        <v>1286</v>
      </c>
      <c r="B35" s="850">
        <v>1431</v>
      </c>
      <c r="C35" s="851">
        <f t="shared" si="0"/>
        <v>0.96370125934406359</v>
      </c>
      <c r="D35" s="850">
        <v>1120</v>
      </c>
      <c r="E35" s="851">
        <f t="shared" si="1"/>
        <v>0.75838626237456153</v>
      </c>
      <c r="F35" s="850">
        <v>877</v>
      </c>
      <c r="G35" s="851">
        <f t="shared" si="2"/>
        <v>0.6107454994951077</v>
      </c>
      <c r="H35" s="850">
        <v>810</v>
      </c>
      <c r="I35" s="851">
        <f t="shared" si="3"/>
        <v>0.49716432201517269</v>
      </c>
      <c r="J35" s="850">
        <v>657</v>
      </c>
      <c r="K35" s="851">
        <f t="shared" si="4"/>
        <v>0.41167735022651653</v>
      </c>
      <c r="L35" s="852">
        <v>512</v>
      </c>
      <c r="M35" s="851">
        <f t="shared" si="5"/>
        <v>0.327978066466805</v>
      </c>
      <c r="N35" s="852">
        <v>585</v>
      </c>
      <c r="O35" s="851">
        <f t="shared" si="6"/>
        <v>0.3532523369000749</v>
      </c>
      <c r="P35" s="852">
        <v>467</v>
      </c>
      <c r="Q35" s="851">
        <f t="shared" si="7"/>
        <v>0.28214624479660699</v>
      </c>
      <c r="R35" s="852">
        <v>357</v>
      </c>
      <c r="S35" s="851">
        <f t="shared" si="8"/>
        <v>0.22839229735781458</v>
      </c>
      <c r="T35" s="852">
        <v>248</v>
      </c>
      <c r="U35" s="851">
        <f t="shared" si="9"/>
        <v>0.16372122500445613</v>
      </c>
    </row>
    <row r="36" spans="1:21" ht="20.100000000000001" customHeight="1">
      <c r="A36" s="835" t="s">
        <v>479</v>
      </c>
      <c r="B36" s="850">
        <v>491</v>
      </c>
      <c r="C36" s="851">
        <f t="shared" si="0"/>
        <v>0.33066199744090513</v>
      </c>
      <c r="D36" s="850">
        <v>601</v>
      </c>
      <c r="E36" s="851">
        <f t="shared" si="1"/>
        <v>0.40695548543492099</v>
      </c>
      <c r="F36" s="850">
        <v>778</v>
      </c>
      <c r="G36" s="851">
        <f t="shared" si="2"/>
        <v>0.5418015947630489</v>
      </c>
      <c r="H36" s="850">
        <v>534</v>
      </c>
      <c r="I36" s="851">
        <f t="shared" si="3"/>
        <v>0.32776018266185458</v>
      </c>
      <c r="J36" s="850">
        <v>465</v>
      </c>
      <c r="K36" s="851">
        <f t="shared" si="4"/>
        <v>0.29136981408726054</v>
      </c>
      <c r="L36" s="852">
        <v>394</v>
      </c>
      <c r="M36" s="851">
        <f t="shared" si="5"/>
        <v>0.25238937146078355</v>
      </c>
      <c r="N36" s="852">
        <v>367</v>
      </c>
      <c r="O36" s="851">
        <f t="shared" si="6"/>
        <v>0.22161300451679911</v>
      </c>
      <c r="P36" s="852">
        <v>327</v>
      </c>
      <c r="Q36" s="851">
        <f t="shared" si="7"/>
        <v>0.19756278811239933</v>
      </c>
      <c r="R36" s="852">
        <v>296</v>
      </c>
      <c r="S36" s="851">
        <f t="shared" si="8"/>
        <v>0.18936728296334207</v>
      </c>
      <c r="T36" s="852">
        <v>247</v>
      </c>
      <c r="U36" s="851">
        <f t="shared" si="9"/>
        <v>0.16306105877459945</v>
      </c>
    </row>
    <row r="37" spans="1:21" ht="20.100000000000001" customHeight="1">
      <c r="A37" s="835" t="s">
        <v>1141</v>
      </c>
      <c r="B37" s="850">
        <v>483</v>
      </c>
      <c r="C37" s="851">
        <f t="shared" si="0"/>
        <v>0.32527442925449523</v>
      </c>
      <c r="D37" s="850">
        <v>496</v>
      </c>
      <c r="E37" s="851">
        <f t="shared" si="1"/>
        <v>0.33585677333730585</v>
      </c>
      <c r="F37" s="850">
        <v>378</v>
      </c>
      <c r="G37" s="851">
        <f t="shared" si="2"/>
        <v>0.26324036352240676</v>
      </c>
      <c r="H37" s="850">
        <v>346</v>
      </c>
      <c r="I37" s="851">
        <f t="shared" si="3"/>
        <v>0.21236895730524663</v>
      </c>
      <c r="J37" s="850">
        <v>277</v>
      </c>
      <c r="K37" s="851">
        <f t="shared" si="4"/>
        <v>0.17356868495090574</v>
      </c>
      <c r="L37" s="852">
        <v>244</v>
      </c>
      <c r="M37" s="851">
        <f t="shared" si="5"/>
        <v>0.15630204730058678</v>
      </c>
      <c r="N37" s="852">
        <v>247</v>
      </c>
      <c r="O37" s="851">
        <f t="shared" si="6"/>
        <v>0.14915098669114271</v>
      </c>
      <c r="P37" s="852">
        <v>265</v>
      </c>
      <c r="Q37" s="851">
        <f t="shared" si="7"/>
        <v>0.16010440015225022</v>
      </c>
      <c r="R37" s="852">
        <v>256</v>
      </c>
      <c r="S37" s="851">
        <f t="shared" si="8"/>
        <v>0.16377710958991748</v>
      </c>
      <c r="T37" s="852">
        <v>235</v>
      </c>
      <c r="U37" s="851">
        <f t="shared" si="9"/>
        <v>0.1551390640163193</v>
      </c>
    </row>
    <row r="38" spans="1:21" ht="20.100000000000001" customHeight="1">
      <c r="A38" s="835" t="s">
        <v>1148</v>
      </c>
      <c r="B38" s="850">
        <v>448</v>
      </c>
      <c r="C38" s="851">
        <f t="shared" si="0"/>
        <v>0.30170381843895211</v>
      </c>
      <c r="D38" s="850">
        <v>391</v>
      </c>
      <c r="E38" s="851">
        <f t="shared" si="1"/>
        <v>0.26475806123969065</v>
      </c>
      <c r="F38" s="850">
        <v>266</v>
      </c>
      <c r="G38" s="851">
        <f t="shared" si="2"/>
        <v>0.18524321877502697</v>
      </c>
      <c r="H38" s="850">
        <v>224</v>
      </c>
      <c r="I38" s="851">
        <f t="shared" si="3"/>
        <v>0.13748741744617121</v>
      </c>
      <c r="J38" s="850">
        <v>224</v>
      </c>
      <c r="K38" s="851">
        <f t="shared" si="4"/>
        <v>0.1403587921624653</v>
      </c>
      <c r="L38" s="852">
        <v>234</v>
      </c>
      <c r="M38" s="851">
        <f t="shared" si="5"/>
        <v>0.14989622568990699</v>
      </c>
      <c r="N38" s="852">
        <v>256</v>
      </c>
      <c r="O38" s="851">
        <f t="shared" si="6"/>
        <v>0.15458563802806696</v>
      </c>
      <c r="P38" s="852">
        <v>247</v>
      </c>
      <c r="Q38" s="851">
        <f t="shared" si="7"/>
        <v>0.1492293842928521</v>
      </c>
      <c r="R38" s="852">
        <v>227</v>
      </c>
      <c r="S38" s="851">
        <f t="shared" si="8"/>
        <v>0.14522423389418462</v>
      </c>
      <c r="T38" s="852">
        <v>215</v>
      </c>
      <c r="U38" s="851">
        <f t="shared" si="9"/>
        <v>0.14193573941918575</v>
      </c>
    </row>
    <row r="39" spans="1:21" ht="20.100000000000001" customHeight="1">
      <c r="A39" s="835" t="s">
        <v>1267</v>
      </c>
      <c r="B39" s="850">
        <v>247</v>
      </c>
      <c r="C39" s="851">
        <f t="shared" si="0"/>
        <v>0.16634116775540439</v>
      </c>
      <c r="D39" s="850">
        <v>276</v>
      </c>
      <c r="E39" s="851">
        <f t="shared" si="1"/>
        <v>0.18688804322801697</v>
      </c>
      <c r="F39" s="850">
        <v>262</v>
      </c>
      <c r="G39" s="851">
        <f t="shared" si="2"/>
        <v>0.18245760646262058</v>
      </c>
      <c r="H39" s="850">
        <v>239</v>
      </c>
      <c r="I39" s="851">
        <f t="shared" si="3"/>
        <v>0.1466941641501559</v>
      </c>
      <c r="J39" s="850">
        <v>223</v>
      </c>
      <c r="K39" s="851">
        <f t="shared" si="4"/>
        <v>0.13973219041174001</v>
      </c>
      <c r="L39" s="852">
        <v>145</v>
      </c>
      <c r="M39" s="851">
        <f t="shared" si="5"/>
        <v>9.2884413354856893E-2</v>
      </c>
      <c r="N39" s="852">
        <v>162</v>
      </c>
      <c r="O39" s="851">
        <f t="shared" si="6"/>
        <v>9.7823724064636117E-2</v>
      </c>
      <c r="P39" s="852">
        <v>199</v>
      </c>
      <c r="Q39" s="851">
        <f t="shared" si="7"/>
        <v>0.12022934200112374</v>
      </c>
      <c r="R39" s="852">
        <v>191</v>
      </c>
      <c r="S39" s="851">
        <f t="shared" si="8"/>
        <v>0.12219307785810249</v>
      </c>
      <c r="T39" s="852">
        <v>212</v>
      </c>
      <c r="U39" s="851">
        <f t="shared" si="9"/>
        <v>0.13995524072961571</v>
      </c>
    </row>
    <row r="40" spans="1:21" ht="20.100000000000001" customHeight="1">
      <c r="A40" s="835" t="s">
        <v>1044</v>
      </c>
      <c r="B40" s="850">
        <v>419</v>
      </c>
      <c r="C40" s="851">
        <f t="shared" si="0"/>
        <v>0.28217388376321634</v>
      </c>
      <c r="D40" s="850">
        <v>307</v>
      </c>
      <c r="E40" s="851">
        <f t="shared" si="1"/>
        <v>0.20787909156159859</v>
      </c>
      <c r="F40" s="850">
        <v>67</v>
      </c>
      <c r="G40" s="851">
        <f t="shared" si="2"/>
        <v>4.6659006232807547E-2</v>
      </c>
      <c r="H40" s="850">
        <v>12</v>
      </c>
      <c r="I40" s="851">
        <f t="shared" si="3"/>
        <v>7.3653973631877439E-3</v>
      </c>
      <c r="J40" s="850">
        <v>302</v>
      </c>
      <c r="K40" s="851">
        <f t="shared" si="4"/>
        <v>0.18923372871903804</v>
      </c>
      <c r="L40" s="852">
        <v>181</v>
      </c>
      <c r="M40" s="851">
        <f t="shared" si="5"/>
        <v>0.11594537115330412</v>
      </c>
      <c r="N40" s="852">
        <v>108</v>
      </c>
      <c r="O40" s="851">
        <f t="shared" si="6"/>
        <v>6.5215816043090749E-2</v>
      </c>
      <c r="P40" s="852">
        <v>20</v>
      </c>
      <c r="Q40" s="851">
        <f t="shared" si="7"/>
        <v>1.208335095488681E-2</v>
      </c>
      <c r="R40" s="852">
        <v>200</v>
      </c>
      <c r="S40" s="851">
        <f t="shared" si="8"/>
        <v>0.12795086686712304</v>
      </c>
      <c r="T40" s="852">
        <v>205</v>
      </c>
      <c r="U40" s="851">
        <f t="shared" si="9"/>
        <v>0.13533407712061898</v>
      </c>
    </row>
    <row r="41" spans="1:21" ht="20.100000000000001" customHeight="1">
      <c r="A41" s="846" t="s">
        <v>1040</v>
      </c>
      <c r="B41" s="850">
        <v>58</v>
      </c>
      <c r="C41" s="851">
        <f t="shared" si="0"/>
        <v>3.9059869351471481E-2</v>
      </c>
      <c r="D41" s="850">
        <v>63</v>
      </c>
      <c r="E41" s="851">
        <f t="shared" si="1"/>
        <v>4.2659227258569091E-2</v>
      </c>
      <c r="F41" s="850">
        <v>64</v>
      </c>
      <c r="G41" s="851">
        <f t="shared" si="2"/>
        <v>4.4569796998502734E-2</v>
      </c>
      <c r="H41" s="850">
        <v>67</v>
      </c>
      <c r="I41" s="851">
        <f t="shared" si="3"/>
        <v>4.1123468611131572E-2</v>
      </c>
      <c r="J41" s="850">
        <v>101</v>
      </c>
      <c r="K41" s="851">
        <f t="shared" si="4"/>
        <v>6.3286776823254454E-2</v>
      </c>
      <c r="L41" s="852">
        <v>108</v>
      </c>
      <c r="M41" s="851">
        <f t="shared" si="5"/>
        <v>6.9182873395341682E-2</v>
      </c>
      <c r="N41" s="852">
        <v>142</v>
      </c>
      <c r="O41" s="851">
        <f t="shared" si="6"/>
        <v>8.5746721093693398E-2</v>
      </c>
      <c r="P41" s="852">
        <v>132</v>
      </c>
      <c r="Q41" s="851">
        <f t="shared" si="7"/>
        <v>7.9750116302252941E-2</v>
      </c>
      <c r="R41" s="852">
        <v>152</v>
      </c>
      <c r="S41" s="851">
        <f t="shared" si="8"/>
        <v>9.7242658819013506E-2</v>
      </c>
      <c r="T41" s="852">
        <v>201</v>
      </c>
      <c r="U41" s="851">
        <f t="shared" si="9"/>
        <v>0.13269341220119227</v>
      </c>
    </row>
    <row r="42" spans="1:21" ht="20.100000000000001" customHeight="1">
      <c r="A42" s="835" t="s">
        <v>1142</v>
      </c>
      <c r="B42" s="850">
        <v>297</v>
      </c>
      <c r="C42" s="851">
        <f t="shared" si="0"/>
        <v>0.20001346892046601</v>
      </c>
      <c r="D42" s="850">
        <v>294</v>
      </c>
      <c r="E42" s="851">
        <f t="shared" si="1"/>
        <v>0.1990763938733224</v>
      </c>
      <c r="F42" s="850">
        <v>235</v>
      </c>
      <c r="G42" s="851">
        <f t="shared" si="2"/>
        <v>0.16365472335387724</v>
      </c>
      <c r="H42" s="850">
        <v>227</v>
      </c>
      <c r="I42" s="851">
        <f t="shared" si="3"/>
        <v>0.13932876678696818</v>
      </c>
      <c r="J42" s="850">
        <v>224</v>
      </c>
      <c r="K42" s="851">
        <f t="shared" si="4"/>
        <v>0.1403587921624653</v>
      </c>
      <c r="L42" s="852">
        <v>182</v>
      </c>
      <c r="M42" s="851">
        <f t="shared" si="5"/>
        <v>0.1165859533143721</v>
      </c>
      <c r="N42" s="852">
        <v>228</v>
      </c>
      <c r="O42" s="851">
        <f t="shared" si="6"/>
        <v>0.13767783386874713</v>
      </c>
      <c r="P42" s="852">
        <v>225</v>
      </c>
      <c r="Q42" s="851">
        <f t="shared" si="7"/>
        <v>0.13593769824247662</v>
      </c>
      <c r="R42" s="852">
        <v>207</v>
      </c>
      <c r="S42" s="851">
        <f t="shared" si="8"/>
        <v>0.13242914720747234</v>
      </c>
      <c r="T42" s="852">
        <v>200</v>
      </c>
      <c r="U42" s="851">
        <f t="shared" si="9"/>
        <v>0.13203324597133556</v>
      </c>
    </row>
    <row r="43" spans="1:21" ht="20.100000000000001" customHeight="1">
      <c r="A43" s="835" t="s">
        <v>1052</v>
      </c>
      <c r="B43" s="850">
        <v>132</v>
      </c>
      <c r="C43" s="851">
        <f t="shared" si="0"/>
        <v>8.8894875075762686E-2</v>
      </c>
      <c r="D43" s="850">
        <v>126</v>
      </c>
      <c r="E43" s="851">
        <f t="shared" si="1"/>
        <v>8.5318454517138181E-2</v>
      </c>
      <c r="F43" s="850">
        <v>131</v>
      </c>
      <c r="G43" s="851">
        <f t="shared" si="2"/>
        <v>9.1228803231310288E-2</v>
      </c>
      <c r="H43" s="850">
        <v>144</v>
      </c>
      <c r="I43" s="851">
        <f t="shared" si="3"/>
        <v>8.838476835825293E-2</v>
      </c>
      <c r="J43" s="850">
        <v>115</v>
      </c>
      <c r="K43" s="851">
        <f t="shared" si="4"/>
        <v>7.2059201333408526E-2</v>
      </c>
      <c r="L43" s="852">
        <v>157</v>
      </c>
      <c r="M43" s="851">
        <f t="shared" si="5"/>
        <v>0.10057139928767264</v>
      </c>
      <c r="N43" s="852">
        <v>119</v>
      </c>
      <c r="O43" s="851">
        <f t="shared" si="6"/>
        <v>7.1858167677109244E-2</v>
      </c>
      <c r="P43" s="852">
        <v>137</v>
      </c>
      <c r="Q43" s="851">
        <f t="shared" si="7"/>
        <v>8.2770954040974634E-2</v>
      </c>
      <c r="R43" s="852">
        <v>135</v>
      </c>
      <c r="S43" s="851">
        <f t="shared" si="8"/>
        <v>8.6366835135308032E-2</v>
      </c>
      <c r="T43" s="852">
        <v>186</v>
      </c>
      <c r="U43" s="851">
        <f t="shared" si="9"/>
        <v>0.1227909187533421</v>
      </c>
    </row>
    <row r="44" spans="1:21" ht="20.100000000000001" customHeight="1">
      <c r="A44" s="835" t="s">
        <v>1150</v>
      </c>
      <c r="B44" s="850">
        <v>682</v>
      </c>
      <c r="C44" s="851">
        <f t="shared" si="0"/>
        <v>0.45929018789144049</v>
      </c>
      <c r="D44" s="850">
        <v>309</v>
      </c>
      <c r="E44" s="851">
        <f t="shared" si="1"/>
        <v>0.20923335274441027</v>
      </c>
      <c r="F44" s="850">
        <v>68</v>
      </c>
      <c r="G44" s="851">
        <f t="shared" si="2"/>
        <v>4.7355409310909154E-2</v>
      </c>
      <c r="H44" s="850">
        <v>23</v>
      </c>
      <c r="I44" s="851">
        <f t="shared" si="3"/>
        <v>1.4117011612776509E-2</v>
      </c>
      <c r="J44" s="850">
        <v>479</v>
      </c>
      <c r="K44" s="851">
        <f t="shared" si="4"/>
        <v>0.30014223859741462</v>
      </c>
      <c r="L44" s="852">
        <v>194</v>
      </c>
      <c r="M44" s="851">
        <f t="shared" si="5"/>
        <v>0.12427293924718785</v>
      </c>
      <c r="N44" s="852">
        <v>84</v>
      </c>
      <c r="O44" s="851">
        <f t="shared" si="6"/>
        <v>5.0723412477959473E-2</v>
      </c>
      <c r="P44" s="852">
        <v>30</v>
      </c>
      <c r="Q44" s="851">
        <f t="shared" si="7"/>
        <v>1.8125026432330212E-2</v>
      </c>
      <c r="R44" s="852">
        <v>359</v>
      </c>
      <c r="S44" s="851">
        <f t="shared" si="8"/>
        <v>0.22967180602648582</v>
      </c>
      <c r="T44" s="852">
        <v>179</v>
      </c>
      <c r="U44" s="851">
        <f t="shared" si="9"/>
        <v>0.11816975514434534</v>
      </c>
    </row>
    <row r="45" spans="1:21" ht="20.100000000000001" customHeight="1">
      <c r="A45" s="835" t="s">
        <v>483</v>
      </c>
      <c r="B45" s="850">
        <v>291</v>
      </c>
      <c r="C45" s="851">
        <f t="shared" si="0"/>
        <v>0.19597279278065866</v>
      </c>
      <c r="D45" s="850">
        <v>267</v>
      </c>
      <c r="E45" s="851">
        <f t="shared" si="1"/>
        <v>0.18079386790536423</v>
      </c>
      <c r="F45" s="850">
        <v>222</v>
      </c>
      <c r="G45" s="851">
        <f t="shared" si="2"/>
        <v>0.15460148333855636</v>
      </c>
      <c r="H45" s="850">
        <v>282</v>
      </c>
      <c r="I45" s="851">
        <f t="shared" si="3"/>
        <v>0.17308683803491198</v>
      </c>
      <c r="J45" s="850">
        <v>306</v>
      </c>
      <c r="K45" s="851">
        <f t="shared" si="4"/>
        <v>0.19174013572193921</v>
      </c>
      <c r="L45" s="852">
        <v>266</v>
      </c>
      <c r="M45" s="851">
        <f t="shared" si="5"/>
        <v>0.17039485484408229</v>
      </c>
      <c r="N45" s="852">
        <v>233</v>
      </c>
      <c r="O45" s="851">
        <f t="shared" si="6"/>
        <v>0.14069708461148281</v>
      </c>
      <c r="P45" s="852">
        <v>174</v>
      </c>
      <c r="Q45" s="851">
        <f t="shared" si="7"/>
        <v>0.10512515330751523</v>
      </c>
      <c r="R45" s="852">
        <v>200</v>
      </c>
      <c r="S45" s="851">
        <f t="shared" si="8"/>
        <v>0.12795086686712304</v>
      </c>
      <c r="T45" s="852">
        <v>171</v>
      </c>
      <c r="U45" s="851">
        <f t="shared" si="9"/>
        <v>0.11288842530549192</v>
      </c>
    </row>
    <row r="46" spans="1:21" ht="20.100000000000001" customHeight="1">
      <c r="A46" s="835" t="s">
        <v>1038</v>
      </c>
      <c r="B46" s="850">
        <v>156</v>
      </c>
      <c r="C46" s="851">
        <f t="shared" si="0"/>
        <v>0.10505757963499227</v>
      </c>
      <c r="D46" s="850">
        <v>112</v>
      </c>
      <c r="E46" s="851">
        <f t="shared" si="1"/>
        <v>7.5838626237456158E-2</v>
      </c>
      <c r="F46" s="850">
        <v>113</v>
      </c>
      <c r="G46" s="851">
        <f t="shared" si="2"/>
        <v>7.8693547825481394E-2</v>
      </c>
      <c r="H46" s="850">
        <v>113</v>
      </c>
      <c r="I46" s="851">
        <f t="shared" si="3"/>
        <v>6.935749183668459E-2</v>
      </c>
      <c r="J46" s="850">
        <v>109</v>
      </c>
      <c r="K46" s="851">
        <f t="shared" si="4"/>
        <v>6.8299590829056775E-2</v>
      </c>
      <c r="L46" s="852">
        <v>133</v>
      </c>
      <c r="M46" s="851">
        <f t="shared" si="5"/>
        <v>8.5197427422041144E-2</v>
      </c>
      <c r="N46" s="852">
        <v>118</v>
      </c>
      <c r="O46" s="851">
        <f t="shared" si="6"/>
        <v>7.1254317528562108E-2</v>
      </c>
      <c r="P46" s="852">
        <v>116</v>
      </c>
      <c r="Q46" s="851">
        <f t="shared" si="7"/>
        <v>7.0083435538343494E-2</v>
      </c>
      <c r="R46" s="852">
        <v>134</v>
      </c>
      <c r="S46" s="851">
        <f t="shared" si="8"/>
        <v>8.5727080800972424E-2</v>
      </c>
      <c r="T46" s="852">
        <v>125</v>
      </c>
      <c r="U46" s="851">
        <f t="shared" si="9"/>
        <v>8.2520778732084743E-2</v>
      </c>
    </row>
    <row r="47" spans="1:21" ht="20.100000000000001" customHeight="1">
      <c r="A47" s="835" t="s">
        <v>468</v>
      </c>
      <c r="B47" s="850">
        <v>141</v>
      </c>
      <c r="C47" s="851">
        <f t="shared" si="0"/>
        <v>9.4955889285473771E-2</v>
      </c>
      <c r="D47" s="850">
        <v>127</v>
      </c>
      <c r="E47" s="851">
        <f t="shared" si="1"/>
        <v>8.5995585108544034E-2</v>
      </c>
      <c r="F47" s="850">
        <v>86</v>
      </c>
      <c r="G47" s="851">
        <f t="shared" si="2"/>
        <v>5.9890664716738054E-2</v>
      </c>
      <c r="H47" s="850">
        <v>114</v>
      </c>
      <c r="I47" s="851">
        <f t="shared" si="3"/>
        <v>6.9971274950283574E-2</v>
      </c>
      <c r="J47" s="850">
        <v>149</v>
      </c>
      <c r="K47" s="851">
        <f t="shared" si="4"/>
        <v>9.3363660858068437E-2</v>
      </c>
      <c r="L47" s="852">
        <v>103</v>
      </c>
      <c r="M47" s="851">
        <f t="shared" si="5"/>
        <v>6.5979962590001801E-2</v>
      </c>
      <c r="N47" s="852">
        <v>131</v>
      </c>
      <c r="O47" s="851">
        <f t="shared" si="6"/>
        <v>7.9104369459674889E-2</v>
      </c>
      <c r="P47" s="852">
        <v>112</v>
      </c>
      <c r="Q47" s="851">
        <f t="shared" si="7"/>
        <v>6.7666765347366126E-2</v>
      </c>
      <c r="R47" s="852">
        <v>87</v>
      </c>
      <c r="S47" s="851">
        <f t="shared" si="8"/>
        <v>5.5658627087198521E-2</v>
      </c>
      <c r="T47" s="852">
        <v>123</v>
      </c>
      <c r="U47" s="851">
        <f t="shared" si="9"/>
        <v>8.1200446272371385E-2</v>
      </c>
    </row>
    <row r="48" spans="1:21" ht="20.100000000000001" customHeight="1">
      <c r="A48" s="835" t="s">
        <v>1056</v>
      </c>
      <c r="B48" s="850">
        <v>104</v>
      </c>
      <c r="C48" s="851">
        <f t="shared" si="0"/>
        <v>7.0038386423328172E-2</v>
      </c>
      <c r="D48" s="850">
        <v>107</v>
      </c>
      <c r="E48" s="851">
        <f t="shared" si="1"/>
        <v>7.2452973280426866E-2</v>
      </c>
      <c r="F48" s="850">
        <v>84</v>
      </c>
      <c r="G48" s="851">
        <f t="shared" si="2"/>
        <v>5.8497858560534841E-2</v>
      </c>
      <c r="H48" s="850">
        <v>94</v>
      </c>
      <c r="I48" s="851">
        <f t="shared" si="3"/>
        <v>5.769561267830399E-2</v>
      </c>
      <c r="J48" s="850">
        <v>110</v>
      </c>
      <c r="K48" s="851">
        <f t="shared" si="4"/>
        <v>6.8926192579782067E-2</v>
      </c>
      <c r="L48" s="852">
        <v>109</v>
      </c>
      <c r="M48" s="851">
        <f t="shared" si="5"/>
        <v>6.9823455556409661E-2</v>
      </c>
      <c r="N48" s="852">
        <v>112</v>
      </c>
      <c r="O48" s="851">
        <f t="shared" si="6"/>
        <v>6.7631216637279293E-2</v>
      </c>
      <c r="P48" s="852">
        <v>125</v>
      </c>
      <c r="Q48" s="851">
        <f t="shared" si="7"/>
        <v>7.5520943468042556E-2</v>
      </c>
      <c r="R48" s="852">
        <v>159</v>
      </c>
      <c r="S48" s="851">
        <f t="shared" si="8"/>
        <v>0.1017209391593628</v>
      </c>
      <c r="T48" s="852">
        <v>115</v>
      </c>
      <c r="U48" s="851">
        <f t="shared" si="9"/>
        <v>7.5919116433517952E-2</v>
      </c>
    </row>
    <row r="49" spans="1:21" ht="20.100000000000001" customHeight="1">
      <c r="A49" s="835" t="s">
        <v>1054</v>
      </c>
      <c r="B49" s="850">
        <v>49</v>
      </c>
      <c r="C49" s="851">
        <f t="shared" si="0"/>
        <v>3.2998855141760389E-2</v>
      </c>
      <c r="D49" s="850">
        <v>42</v>
      </c>
      <c r="E49" s="851">
        <f t="shared" si="1"/>
        <v>2.8439484839046056E-2</v>
      </c>
      <c r="F49" s="850">
        <v>74</v>
      </c>
      <c r="G49" s="851">
        <f t="shared" si="2"/>
        <v>5.1533827779518787E-2</v>
      </c>
      <c r="H49" s="850">
        <v>72</v>
      </c>
      <c r="I49" s="851">
        <f t="shared" si="3"/>
        <v>4.4192384179126465E-2</v>
      </c>
      <c r="J49" s="850">
        <v>57</v>
      </c>
      <c r="K49" s="851">
        <f t="shared" si="4"/>
        <v>3.5716299791341617E-2</v>
      </c>
      <c r="L49" s="852">
        <v>71</v>
      </c>
      <c r="M49" s="851">
        <f t="shared" si="5"/>
        <v>4.5481333435826478E-2</v>
      </c>
      <c r="N49" s="852">
        <v>74</v>
      </c>
      <c r="O49" s="851">
        <f t="shared" si="6"/>
        <v>4.46849109924881E-2</v>
      </c>
      <c r="P49" s="852">
        <v>90</v>
      </c>
      <c r="Q49" s="851">
        <f t="shared" si="7"/>
        <v>5.437507929699064E-2</v>
      </c>
      <c r="R49" s="852">
        <v>121</v>
      </c>
      <c r="S49" s="851">
        <f t="shared" si="8"/>
        <v>7.7410274454609435E-2</v>
      </c>
      <c r="T49" s="852">
        <v>115</v>
      </c>
      <c r="U49" s="851">
        <f t="shared" si="9"/>
        <v>7.5919116433517952E-2</v>
      </c>
    </row>
    <row r="50" spans="1:21" ht="20.100000000000001" customHeight="1">
      <c r="A50" s="835" t="s">
        <v>1147</v>
      </c>
      <c r="B50" s="850">
        <v>20</v>
      </c>
      <c r="C50" s="851">
        <f t="shared" si="0"/>
        <v>1.3468920466024647E-2</v>
      </c>
      <c r="D50" s="850">
        <v>31</v>
      </c>
      <c r="E50" s="851">
        <f t="shared" si="1"/>
        <v>2.0991048333581615E-2</v>
      </c>
      <c r="F50" s="850">
        <v>30</v>
      </c>
      <c r="G50" s="851">
        <f t="shared" si="2"/>
        <v>2.0892092343048157E-2</v>
      </c>
      <c r="H50" s="850">
        <v>10</v>
      </c>
      <c r="I50" s="851">
        <f t="shared" si="3"/>
        <v>6.1378311359897861E-3</v>
      </c>
      <c r="J50" s="850">
        <v>6</v>
      </c>
      <c r="K50" s="851">
        <f t="shared" si="4"/>
        <v>3.7596105043517496E-3</v>
      </c>
      <c r="L50" s="852">
        <v>7</v>
      </c>
      <c r="M50" s="851">
        <f t="shared" si="5"/>
        <v>4.4840751274758499E-3</v>
      </c>
      <c r="N50" s="852">
        <v>6</v>
      </c>
      <c r="O50" s="851">
        <f t="shared" si="6"/>
        <v>3.623100891282819E-3</v>
      </c>
      <c r="P50" s="852">
        <v>26</v>
      </c>
      <c r="Q50" s="851">
        <f t="shared" si="7"/>
        <v>1.5708356241352851E-2</v>
      </c>
      <c r="R50" s="852">
        <v>42</v>
      </c>
      <c r="S50" s="851">
        <f t="shared" si="8"/>
        <v>2.6869682042095836E-2</v>
      </c>
      <c r="T50" s="852">
        <v>112</v>
      </c>
      <c r="U50" s="851">
        <f t="shared" si="9"/>
        <v>7.3938617743947929E-2</v>
      </c>
    </row>
    <row r="51" spans="1:21" ht="20.100000000000001" customHeight="1">
      <c r="A51" s="846" t="s">
        <v>1042</v>
      </c>
      <c r="B51" s="850">
        <v>38</v>
      </c>
      <c r="C51" s="851">
        <f t="shared" si="0"/>
        <v>2.5590948885446833E-2</v>
      </c>
      <c r="D51" s="850">
        <v>29</v>
      </c>
      <c r="E51" s="851">
        <f t="shared" si="1"/>
        <v>1.9636787150769899E-2</v>
      </c>
      <c r="F51" s="850">
        <v>24</v>
      </c>
      <c r="G51" s="851">
        <f t="shared" si="2"/>
        <v>1.6713673874438523E-2</v>
      </c>
      <c r="H51" s="850">
        <v>38</v>
      </c>
      <c r="I51" s="851">
        <f t="shared" si="3"/>
        <v>2.332375831676119E-2</v>
      </c>
      <c r="J51" s="850">
        <v>45</v>
      </c>
      <c r="K51" s="851">
        <f t="shared" si="4"/>
        <v>2.8197078782638121E-2</v>
      </c>
      <c r="L51" s="852">
        <v>49</v>
      </c>
      <c r="M51" s="851">
        <f t="shared" si="5"/>
        <v>3.1388525892330953E-2</v>
      </c>
      <c r="N51" s="852">
        <v>48</v>
      </c>
      <c r="O51" s="851">
        <f t="shared" si="6"/>
        <v>2.8984807130262552E-2</v>
      </c>
      <c r="P51" s="852">
        <v>46</v>
      </c>
      <c r="Q51" s="851">
        <f t="shared" si="7"/>
        <v>2.7791707196239662E-2</v>
      </c>
      <c r="R51" s="852">
        <v>61</v>
      </c>
      <c r="S51" s="851">
        <f t="shared" si="8"/>
        <v>3.9025014394472528E-2</v>
      </c>
      <c r="T51" s="852">
        <v>109</v>
      </c>
      <c r="U51" s="851">
        <f t="shared" si="9"/>
        <v>7.1958119054377892E-2</v>
      </c>
    </row>
    <row r="52" spans="1:21" ht="20.100000000000001" customHeight="1">
      <c r="A52" s="835" t="s">
        <v>1152</v>
      </c>
      <c r="B52" s="850">
        <v>4</v>
      </c>
      <c r="C52" s="851">
        <f t="shared" si="0"/>
        <v>2.6937840932049297E-3</v>
      </c>
      <c r="D52" s="850">
        <v>13</v>
      </c>
      <c r="E52" s="851">
        <f t="shared" si="1"/>
        <v>8.8026976882761617E-3</v>
      </c>
      <c r="F52" s="850">
        <v>5</v>
      </c>
      <c r="G52" s="851">
        <f t="shared" si="2"/>
        <v>3.4820153905080259E-3</v>
      </c>
      <c r="H52" s="850">
        <v>15</v>
      </c>
      <c r="I52" s="851">
        <f t="shared" si="3"/>
        <v>9.2067467039846796E-3</v>
      </c>
      <c r="J52" s="850">
        <v>30</v>
      </c>
      <c r="K52" s="851">
        <f t="shared" si="4"/>
        <v>1.8798052521758746E-2</v>
      </c>
      <c r="L52" s="852">
        <v>47</v>
      </c>
      <c r="M52" s="851">
        <f t="shared" si="5"/>
        <v>3.0107361570194995E-2</v>
      </c>
      <c r="N52" s="852">
        <v>44</v>
      </c>
      <c r="O52" s="851">
        <f t="shared" si="6"/>
        <v>2.6569406536074005E-2</v>
      </c>
      <c r="P52" s="852">
        <v>93</v>
      </c>
      <c r="Q52" s="851">
        <f t="shared" si="7"/>
        <v>5.6187581940223656E-2</v>
      </c>
      <c r="R52" s="852">
        <v>97</v>
      </c>
      <c r="S52" s="851">
        <f t="shared" si="8"/>
        <v>6.2056170430554669E-2</v>
      </c>
      <c r="T52" s="852">
        <v>108</v>
      </c>
      <c r="U52" s="851">
        <f t="shared" si="9"/>
        <v>7.1297952824521213E-2</v>
      </c>
    </row>
    <row r="53" spans="1:21" ht="33">
      <c r="A53" s="835" t="s">
        <v>1151</v>
      </c>
      <c r="B53" s="850">
        <v>546</v>
      </c>
      <c r="C53" s="851">
        <f t="shared" si="0"/>
        <v>0.36770152872247286</v>
      </c>
      <c r="D53" s="850">
        <v>416</v>
      </c>
      <c r="E53" s="851">
        <f t="shared" si="1"/>
        <v>0.28168632602483717</v>
      </c>
      <c r="F53" s="850">
        <v>285</v>
      </c>
      <c r="G53" s="851">
        <f t="shared" si="2"/>
        <v>0.19847487725895749</v>
      </c>
      <c r="H53" s="850">
        <v>232</v>
      </c>
      <c r="I53" s="851">
        <f t="shared" si="3"/>
        <v>0.14239768235496306</v>
      </c>
      <c r="J53" s="850">
        <v>188</v>
      </c>
      <c r="K53" s="851">
        <f t="shared" si="4"/>
        <v>0.11780112913635482</v>
      </c>
      <c r="L53" s="852">
        <v>233</v>
      </c>
      <c r="M53" s="851">
        <f t="shared" si="5"/>
        <v>0.14925564352883902</v>
      </c>
      <c r="N53" s="852">
        <v>232</v>
      </c>
      <c r="O53" s="851">
        <f t="shared" si="6"/>
        <v>0.1400932344629357</v>
      </c>
      <c r="P53" s="852">
        <v>168</v>
      </c>
      <c r="Q53" s="851">
        <f t="shared" si="7"/>
        <v>0.1015001480210492</v>
      </c>
      <c r="R53" s="852">
        <v>121</v>
      </c>
      <c r="S53" s="851">
        <f t="shared" si="8"/>
        <v>7.7410274454609435E-2</v>
      </c>
      <c r="T53" s="852">
        <v>103</v>
      </c>
      <c r="U53" s="851">
        <f t="shared" si="9"/>
        <v>6.7997121675237818E-2</v>
      </c>
    </row>
    <row r="54" spans="1:21" ht="20.100000000000001" customHeight="1">
      <c r="A54" s="835" t="s">
        <v>1048</v>
      </c>
      <c r="B54" s="850">
        <v>19</v>
      </c>
      <c r="C54" s="851">
        <f t="shared" si="0"/>
        <v>1.2795474442723416E-2</v>
      </c>
      <c r="D54" s="850">
        <v>28</v>
      </c>
      <c r="E54" s="851">
        <f t="shared" si="1"/>
        <v>1.895965655936404E-2</v>
      </c>
      <c r="F54" s="850">
        <v>14</v>
      </c>
      <c r="G54" s="851">
        <f t="shared" si="2"/>
        <v>9.7496430934224734E-3</v>
      </c>
      <c r="H54" s="850">
        <v>17</v>
      </c>
      <c r="I54" s="851">
        <f t="shared" si="3"/>
        <v>1.0434312931182637E-2</v>
      </c>
      <c r="J54" s="850">
        <v>25</v>
      </c>
      <c r="K54" s="851">
        <f t="shared" si="4"/>
        <v>1.566504376813229E-2</v>
      </c>
      <c r="L54" s="852">
        <v>107</v>
      </c>
      <c r="M54" s="851">
        <f t="shared" si="5"/>
        <v>6.8542291234273703E-2</v>
      </c>
      <c r="N54" s="852">
        <v>135</v>
      </c>
      <c r="O54" s="851">
        <f t="shared" si="6"/>
        <v>8.1519770053863433E-2</v>
      </c>
      <c r="P54" s="852">
        <v>175</v>
      </c>
      <c r="Q54" s="851">
        <f t="shared" si="7"/>
        <v>0.10572932085525957</v>
      </c>
      <c r="R54" s="852">
        <v>220</v>
      </c>
      <c r="S54" s="851">
        <f t="shared" si="8"/>
        <v>0.14074595355383532</v>
      </c>
      <c r="T54" s="852">
        <v>76</v>
      </c>
      <c r="U54" s="851">
        <f t="shared" si="9"/>
        <v>5.0172633469107518E-2</v>
      </c>
    </row>
    <row r="55" spans="1:21" ht="20.100000000000001" customHeight="1">
      <c r="A55" s="835" t="s">
        <v>1050</v>
      </c>
      <c r="B55" s="850">
        <v>90</v>
      </c>
      <c r="C55" s="851">
        <f t="shared" si="0"/>
        <v>6.0610142097110915E-2</v>
      </c>
      <c r="D55" s="850">
        <v>107</v>
      </c>
      <c r="E55" s="851">
        <f t="shared" si="1"/>
        <v>7.2452973280426866E-2</v>
      </c>
      <c r="F55" s="850">
        <v>105</v>
      </c>
      <c r="G55" s="851">
        <f t="shared" si="2"/>
        <v>7.3122323200668554E-2</v>
      </c>
      <c r="H55" s="850">
        <v>100</v>
      </c>
      <c r="I55" s="851">
        <f t="shared" si="3"/>
        <v>6.1378311359897866E-2</v>
      </c>
      <c r="J55" s="850">
        <v>77</v>
      </c>
      <c r="K55" s="851">
        <f t="shared" si="4"/>
        <v>4.8248334805847448E-2</v>
      </c>
      <c r="L55" s="852">
        <v>57</v>
      </c>
      <c r="M55" s="851">
        <f t="shared" si="5"/>
        <v>3.6513183180874778E-2</v>
      </c>
      <c r="N55" s="852">
        <v>48</v>
      </c>
      <c r="O55" s="851">
        <f t="shared" si="6"/>
        <v>2.8984807130262552E-2</v>
      </c>
      <c r="P55" s="852">
        <v>70</v>
      </c>
      <c r="Q55" s="851">
        <f t="shared" si="7"/>
        <v>4.2291728342103832E-2</v>
      </c>
      <c r="R55" s="852">
        <v>103</v>
      </c>
      <c r="S55" s="851">
        <f t="shared" si="8"/>
        <v>6.5894696436568354E-2</v>
      </c>
      <c r="T55" s="852">
        <v>75</v>
      </c>
      <c r="U55" s="851">
        <f t="shared" si="9"/>
        <v>4.9512467239250846E-2</v>
      </c>
    </row>
    <row r="56" spans="1:21" ht="20.100000000000001" customHeight="1">
      <c r="A56" s="835" t="s">
        <v>1143</v>
      </c>
      <c r="B56" s="850">
        <v>171</v>
      </c>
      <c r="C56" s="851">
        <f t="shared" si="0"/>
        <v>0.11515926998451073</v>
      </c>
      <c r="D56" s="850">
        <v>183</v>
      </c>
      <c r="E56" s="851">
        <f t="shared" si="1"/>
        <v>0.12391489822727211</v>
      </c>
      <c r="F56" s="850">
        <v>178</v>
      </c>
      <c r="G56" s="851">
        <f t="shared" si="2"/>
        <v>0.12395974790208573</v>
      </c>
      <c r="H56" s="850">
        <v>165</v>
      </c>
      <c r="I56" s="851">
        <f t="shared" si="3"/>
        <v>0.10127421374383147</v>
      </c>
      <c r="J56" s="850">
        <v>150</v>
      </c>
      <c r="K56" s="851">
        <f t="shared" si="4"/>
        <v>9.3990262608793729E-2</v>
      </c>
      <c r="L56" s="852">
        <v>145</v>
      </c>
      <c r="M56" s="851">
        <f t="shared" si="5"/>
        <v>9.2884413354856893E-2</v>
      </c>
      <c r="N56" s="852">
        <v>160</v>
      </c>
      <c r="O56" s="851">
        <f t="shared" si="6"/>
        <v>9.6616023767541845E-2</v>
      </c>
      <c r="P56" s="852">
        <v>171</v>
      </c>
      <c r="Q56" s="851">
        <f t="shared" si="7"/>
        <v>0.10331265066428222</v>
      </c>
      <c r="R56" s="852">
        <v>159</v>
      </c>
      <c r="S56" s="851">
        <f t="shared" si="8"/>
        <v>0.1017209391593628</v>
      </c>
      <c r="T56" s="852">
        <v>66</v>
      </c>
      <c r="U56" s="851">
        <f t="shared" si="9"/>
        <v>4.3570971170540741E-2</v>
      </c>
    </row>
    <row r="57" spans="1:21" ht="20.100000000000001" customHeight="1">
      <c r="A57" s="835" t="s">
        <v>1149</v>
      </c>
      <c r="B57" s="850">
        <v>226</v>
      </c>
      <c r="C57" s="851">
        <f t="shared" si="0"/>
        <v>0.15219880126607854</v>
      </c>
      <c r="D57" s="850">
        <v>132</v>
      </c>
      <c r="E57" s="851">
        <f t="shared" si="1"/>
        <v>8.9381238065573326E-2</v>
      </c>
      <c r="F57" s="850">
        <v>190</v>
      </c>
      <c r="G57" s="851">
        <f t="shared" si="2"/>
        <v>0.132316584839305</v>
      </c>
      <c r="H57" s="850">
        <v>135</v>
      </c>
      <c r="I57" s="851">
        <f t="shared" si="3"/>
        <v>8.2860720335862115E-2</v>
      </c>
      <c r="J57" s="850">
        <v>124</v>
      </c>
      <c r="K57" s="851">
        <f t="shared" si="4"/>
        <v>7.7698617089936153E-2</v>
      </c>
      <c r="L57" s="852">
        <v>67</v>
      </c>
      <c r="M57" s="851">
        <f t="shared" si="5"/>
        <v>4.2919004791554562E-2</v>
      </c>
      <c r="N57" s="852">
        <v>47</v>
      </c>
      <c r="O57" s="851">
        <f t="shared" si="6"/>
        <v>2.8380956981715416E-2</v>
      </c>
      <c r="P57" s="852">
        <v>61</v>
      </c>
      <c r="Q57" s="851">
        <f t="shared" si="7"/>
        <v>3.6854220412404763E-2</v>
      </c>
      <c r="R57" s="852">
        <v>56</v>
      </c>
      <c r="S57" s="851">
        <f t="shared" si="8"/>
        <v>3.5826242722794444E-2</v>
      </c>
      <c r="T57" s="852">
        <v>61</v>
      </c>
      <c r="U57" s="851">
        <f t="shared" si="9"/>
        <v>4.0270140021257353E-2</v>
      </c>
    </row>
    <row r="58" spans="1:21" ht="20.100000000000001" customHeight="1">
      <c r="A58" s="835" t="s">
        <v>1287</v>
      </c>
      <c r="B58" s="850">
        <v>37</v>
      </c>
      <c r="C58" s="851">
        <f t="shared" si="0"/>
        <v>2.4917502862145599E-2</v>
      </c>
      <c r="D58" s="850">
        <v>41</v>
      </c>
      <c r="E58" s="851">
        <f t="shared" si="1"/>
        <v>2.7762354247640203E-2</v>
      </c>
      <c r="F58" s="850">
        <v>25</v>
      </c>
      <c r="G58" s="851">
        <f t="shared" si="2"/>
        <v>1.741007695254013E-2</v>
      </c>
      <c r="H58" s="850">
        <v>38</v>
      </c>
      <c r="I58" s="851">
        <f t="shared" si="3"/>
        <v>2.332375831676119E-2</v>
      </c>
      <c r="J58" s="850">
        <v>49</v>
      </c>
      <c r="K58" s="851">
        <f t="shared" si="4"/>
        <v>3.0703485785539286E-2</v>
      </c>
      <c r="L58" s="852">
        <v>46</v>
      </c>
      <c r="M58" s="851">
        <f t="shared" si="5"/>
        <v>2.9466779409127015E-2</v>
      </c>
      <c r="N58" s="852">
        <v>53</v>
      </c>
      <c r="O58" s="851">
        <f t="shared" si="6"/>
        <v>3.2004057872998232E-2</v>
      </c>
      <c r="P58" s="852">
        <v>29</v>
      </c>
      <c r="Q58" s="851">
        <f t="shared" si="7"/>
        <v>1.7520858884585874E-2</v>
      </c>
      <c r="R58" s="852">
        <v>27</v>
      </c>
      <c r="S58" s="851">
        <f t="shared" si="8"/>
        <v>1.7273367027061608E-2</v>
      </c>
      <c r="T58" s="852">
        <v>41</v>
      </c>
      <c r="U58" s="851">
        <f t="shared" si="9"/>
        <v>2.7066815424123796E-2</v>
      </c>
    </row>
    <row r="59" spans="1:21" ht="20.100000000000001" customHeight="1">
      <c r="A59" s="835" t="s">
        <v>552</v>
      </c>
      <c r="B59" s="850">
        <v>45</v>
      </c>
      <c r="C59" s="851">
        <f t="shared" si="0"/>
        <v>3.0305071048555458E-2</v>
      </c>
      <c r="D59" s="850">
        <v>31</v>
      </c>
      <c r="E59" s="851">
        <f t="shared" si="1"/>
        <v>2.0991048333581615E-2</v>
      </c>
      <c r="F59" s="850">
        <v>20</v>
      </c>
      <c r="G59" s="851">
        <f t="shared" si="2"/>
        <v>1.3928061562032103E-2</v>
      </c>
      <c r="H59" s="850">
        <v>21</v>
      </c>
      <c r="I59" s="851">
        <f t="shared" si="3"/>
        <v>1.2889445385578553E-2</v>
      </c>
      <c r="J59" s="850">
        <v>22</v>
      </c>
      <c r="K59" s="851">
        <f t="shared" si="4"/>
        <v>1.3785238515956415E-2</v>
      </c>
      <c r="L59" s="852">
        <v>9</v>
      </c>
      <c r="M59" s="851">
        <f t="shared" si="5"/>
        <v>5.7652394496118071E-3</v>
      </c>
      <c r="N59" s="852">
        <v>15</v>
      </c>
      <c r="O59" s="851">
        <f t="shared" si="6"/>
        <v>9.0577522282070475E-3</v>
      </c>
      <c r="P59" s="852">
        <v>5</v>
      </c>
      <c r="Q59" s="851">
        <f t="shared" si="7"/>
        <v>3.0208377387217025E-3</v>
      </c>
      <c r="R59" s="852">
        <v>3</v>
      </c>
      <c r="S59" s="851">
        <f t="shared" si="8"/>
        <v>1.9192630030068455E-3</v>
      </c>
      <c r="T59" s="852">
        <v>15</v>
      </c>
      <c r="U59" s="851">
        <f t="shared" si="9"/>
        <v>9.9024934478501685E-3</v>
      </c>
    </row>
    <row r="60" spans="1:21" ht="20.100000000000001" customHeight="1">
      <c r="A60" s="847" t="s">
        <v>1270</v>
      </c>
      <c r="B60" s="853">
        <f>B5-SUM(B6:B59)</f>
        <v>2999</v>
      </c>
      <c r="C60" s="854">
        <f>B60/B5*100</f>
        <v>2.0196646238803959</v>
      </c>
      <c r="D60" s="853">
        <f>D5-SUM(D6:D59)</f>
        <v>2429</v>
      </c>
      <c r="E60" s="854">
        <f>D60/D5*100</f>
        <v>1.6447502065248303</v>
      </c>
      <c r="F60" s="853">
        <f>F5-SUM(F6:F59)</f>
        <v>2111</v>
      </c>
      <c r="G60" s="854">
        <f>F60/F5*100</f>
        <v>1.4701068978724885</v>
      </c>
      <c r="H60" s="853">
        <f>H5-SUM(H6:H59)</f>
        <v>1994</v>
      </c>
      <c r="I60" s="854">
        <f>H60/H5*100</f>
        <v>1.2238835285163634</v>
      </c>
      <c r="J60" s="853">
        <f>J5-SUM(J6:J59)</f>
        <v>1852</v>
      </c>
      <c r="K60" s="854">
        <f>J60/J5*100</f>
        <v>1.1604664423432398</v>
      </c>
      <c r="L60" s="853">
        <f>L5-SUM(L6:L59)</f>
        <v>1644</v>
      </c>
      <c r="M60" s="854">
        <f>L60/L5*100</f>
        <v>1.0531170727957568</v>
      </c>
      <c r="N60" s="853">
        <f>N5-SUM(N6:N59)</f>
        <v>1671</v>
      </c>
      <c r="O60" s="854">
        <f>N60/N5*100</f>
        <v>1.0090335982222651</v>
      </c>
      <c r="P60" s="853">
        <f>P5-SUM(P6:P59)</f>
        <v>1851</v>
      </c>
      <c r="Q60" s="854">
        <f>P60/P5*100</f>
        <v>1.1183141308747742</v>
      </c>
      <c r="R60" s="853">
        <f>R5-SUM(R6:R59)</f>
        <v>1866</v>
      </c>
      <c r="S60" s="854">
        <f>R60/R5*100</f>
        <v>1.1937815878702578</v>
      </c>
      <c r="T60" s="853">
        <f>T5-SUM(T6:T59)</f>
        <v>1927</v>
      </c>
      <c r="U60" s="854">
        <f>T60/T5*100</f>
        <v>1.2721403249338183</v>
      </c>
    </row>
    <row r="61" spans="1:21" s="840" customFormat="1" ht="14.25">
      <c r="A61" s="837" t="s">
        <v>1288</v>
      </c>
      <c r="B61" s="838"/>
      <c r="C61" s="839"/>
      <c r="D61" s="838"/>
      <c r="E61" s="839"/>
      <c r="F61" s="838"/>
      <c r="G61" s="839"/>
      <c r="H61" s="838"/>
      <c r="I61" s="839"/>
      <c r="J61" s="838"/>
      <c r="K61" s="839"/>
      <c r="L61" s="838"/>
      <c r="N61" s="838"/>
      <c r="P61" s="838"/>
      <c r="R61" s="838"/>
      <c r="S61" s="841"/>
      <c r="T61" s="838"/>
    </row>
    <row r="62" spans="1:21" ht="30" customHeight="1">
      <c r="A62" s="1103" t="s">
        <v>1413</v>
      </c>
      <c r="B62" s="1103"/>
      <c r="C62" s="1103"/>
      <c r="D62" s="1103"/>
      <c r="E62" s="1103"/>
      <c r="F62" s="1103"/>
      <c r="G62" s="1103"/>
      <c r="H62" s="1103"/>
      <c r="I62" s="1103"/>
      <c r="J62" s="1103"/>
      <c r="K62" s="1103"/>
    </row>
  </sheetData>
  <mergeCells count="14">
    <mergeCell ref="P3:Q3"/>
    <mergeCell ref="R3:S3"/>
    <mergeCell ref="T3:U3"/>
    <mergeCell ref="A62:K62"/>
    <mergeCell ref="A1:U1"/>
    <mergeCell ref="B2:U2"/>
    <mergeCell ref="A3:A4"/>
    <mergeCell ref="B3:C3"/>
    <mergeCell ref="D3:E3"/>
    <mergeCell ref="F3:G3"/>
    <mergeCell ref="H3:I3"/>
    <mergeCell ref="J3:K3"/>
    <mergeCell ref="L3:M3"/>
    <mergeCell ref="N3:O3"/>
  </mergeCells>
  <phoneticPr fontId="16" type="noConversion"/>
  <conditionalFormatting sqref="A1:A61 A63:A1048576">
    <cfRule type="duplicateValues" dxfId="3" priority="2"/>
  </conditionalFormatting>
  <conditionalFormatting sqref="A62">
    <cfRule type="duplicateValues" dxfId="2" priority="1"/>
  </conditionalFormatting>
  <printOptions horizontalCentered="1" verticalCentered="1"/>
  <pageMargins left="0.39370078740157483" right="0.39370078740157483" top="0.74803149606299213" bottom="0.74803149606299213" header="0.31496062992125984" footer="0.31496062992125984"/>
  <pageSetup paperSize="11" scale="25"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61"/>
  <sheetViews>
    <sheetView showGridLines="0" zoomScale="77" workbookViewId="0">
      <selection activeCell="A62" sqref="A62:K62"/>
    </sheetView>
  </sheetViews>
  <sheetFormatPr defaultColWidth="9" defaultRowHeight="15.75"/>
  <cols>
    <col min="1" max="1" width="27.125" style="834" bestFit="1" customWidth="1"/>
    <col min="2" max="2" width="10.625" style="842" customWidth="1"/>
    <col min="3" max="3" width="10.625" style="843" customWidth="1"/>
    <col min="4" max="4" width="10.625" style="842" customWidth="1"/>
    <col min="5" max="5" width="10.625" style="843" customWidth="1"/>
    <col min="6" max="6" width="10.625" style="842" customWidth="1"/>
    <col min="7" max="7" width="10.625" style="843" customWidth="1"/>
    <col min="8" max="8" width="10.625" style="842" customWidth="1"/>
    <col min="9" max="9" width="10.625" style="843" customWidth="1"/>
    <col min="10" max="10" width="10.625" style="842" customWidth="1"/>
    <col min="11" max="11" width="10.625" style="843" customWidth="1"/>
    <col min="12" max="12" width="10.625" style="842" customWidth="1"/>
    <col min="13" max="13" width="10.625" style="834" customWidth="1"/>
    <col min="14" max="14" width="10.625" style="842" customWidth="1"/>
    <col min="15" max="15" width="10.625" style="834" customWidth="1"/>
    <col min="16" max="16" width="10.625" style="842" customWidth="1"/>
    <col min="17" max="17" width="10.625" style="834" customWidth="1"/>
    <col min="18" max="18" width="10.625" style="842" customWidth="1"/>
    <col min="19" max="19" width="10.625" style="834" customWidth="1"/>
    <col min="20" max="20" width="10.625" style="842" customWidth="1"/>
    <col min="21" max="21" width="10.625" style="834" customWidth="1"/>
    <col min="22" max="16384" width="9" style="834"/>
  </cols>
  <sheetData>
    <row r="1" spans="1:21" ht="23.1" customHeight="1">
      <c r="A1" s="1104" t="s">
        <v>1271</v>
      </c>
      <c r="B1" s="1104"/>
      <c r="C1" s="1104"/>
      <c r="D1" s="1104"/>
      <c r="E1" s="1104"/>
      <c r="F1" s="1104"/>
      <c r="G1" s="1104"/>
      <c r="H1" s="1104"/>
      <c r="I1" s="1104"/>
      <c r="J1" s="1104"/>
      <c r="K1" s="1104"/>
      <c r="L1" s="1104"/>
      <c r="M1" s="1104"/>
      <c r="N1" s="1104"/>
      <c r="O1" s="1104"/>
      <c r="P1" s="1104"/>
      <c r="Q1" s="1104"/>
      <c r="R1" s="1104"/>
      <c r="S1" s="1104"/>
      <c r="T1" s="1104"/>
      <c r="U1" s="1104"/>
    </row>
    <row r="2" spans="1:21" ht="23.1" customHeight="1">
      <c r="A2" s="827"/>
      <c r="B2" s="1105" t="s">
        <v>1289</v>
      </c>
      <c r="C2" s="1105"/>
      <c r="D2" s="1105"/>
      <c r="E2" s="1105"/>
      <c r="F2" s="1105"/>
      <c r="G2" s="1105"/>
      <c r="H2" s="1105"/>
      <c r="I2" s="1105"/>
      <c r="J2" s="1105"/>
      <c r="K2" s="1105"/>
      <c r="L2" s="1105"/>
      <c r="M2" s="1105"/>
      <c r="N2" s="1105"/>
      <c r="O2" s="1105"/>
      <c r="P2" s="1105"/>
      <c r="Q2" s="1105"/>
      <c r="R2" s="1105"/>
      <c r="S2" s="1105"/>
      <c r="T2" s="1105"/>
      <c r="U2" s="1105"/>
    </row>
    <row r="3" spans="1:21" ht="21.75" customHeight="1">
      <c r="A3" s="932"/>
      <c r="B3" s="1102" t="s">
        <v>1290</v>
      </c>
      <c r="C3" s="1102"/>
      <c r="D3" s="1102" t="s">
        <v>17</v>
      </c>
      <c r="E3" s="1102"/>
      <c r="F3" s="1102" t="s">
        <v>18</v>
      </c>
      <c r="G3" s="1102"/>
      <c r="H3" s="1102" t="s">
        <v>19</v>
      </c>
      <c r="I3" s="1102"/>
      <c r="J3" s="1102" t="s">
        <v>20</v>
      </c>
      <c r="K3" s="1102"/>
      <c r="L3" s="1102" t="s">
        <v>21</v>
      </c>
      <c r="M3" s="1102"/>
      <c r="N3" s="1102" t="s">
        <v>1</v>
      </c>
      <c r="O3" s="1102"/>
      <c r="P3" s="1102" t="s">
        <v>2</v>
      </c>
      <c r="Q3" s="1102"/>
      <c r="R3" s="1102" t="s">
        <v>3</v>
      </c>
      <c r="S3" s="1102"/>
      <c r="T3" s="1102" t="s">
        <v>4</v>
      </c>
      <c r="U3" s="1102"/>
    </row>
    <row r="4" spans="1:21" ht="21.75" customHeight="1">
      <c r="A4" s="932"/>
      <c r="B4" s="59" t="s">
        <v>462</v>
      </c>
      <c r="C4" s="848" t="s">
        <v>1252</v>
      </c>
      <c r="D4" s="59" t="s">
        <v>1251</v>
      </c>
      <c r="E4" s="848" t="s">
        <v>1280</v>
      </c>
      <c r="F4" s="59" t="s">
        <v>1273</v>
      </c>
      <c r="G4" s="848" t="s">
        <v>1252</v>
      </c>
      <c r="H4" s="59" t="s">
        <v>1275</v>
      </c>
      <c r="I4" s="848" t="s">
        <v>1280</v>
      </c>
      <c r="J4" s="59" t="s">
        <v>462</v>
      </c>
      <c r="K4" s="848" t="s">
        <v>1291</v>
      </c>
      <c r="L4" s="59" t="s">
        <v>462</v>
      </c>
      <c r="M4" s="849" t="s">
        <v>1274</v>
      </c>
      <c r="N4" s="59" t="s">
        <v>1275</v>
      </c>
      <c r="O4" s="849" t="s">
        <v>1252</v>
      </c>
      <c r="P4" s="59" t="s">
        <v>462</v>
      </c>
      <c r="Q4" s="849" t="s">
        <v>1252</v>
      </c>
      <c r="R4" s="59" t="s">
        <v>1275</v>
      </c>
      <c r="S4" s="849" t="s">
        <v>1274</v>
      </c>
      <c r="T4" s="59" t="s">
        <v>462</v>
      </c>
      <c r="U4" s="849" t="s">
        <v>1291</v>
      </c>
    </row>
    <row r="5" spans="1:21" ht="20.100000000000001" customHeight="1">
      <c r="A5" s="845" t="s">
        <v>1292</v>
      </c>
      <c r="B5" s="850">
        <v>26439</v>
      </c>
      <c r="C5" s="851">
        <f t="shared" ref="C5:C55" si="0">B5/B$5*100</f>
        <v>100</v>
      </c>
      <c r="D5" s="850">
        <v>25800</v>
      </c>
      <c r="E5" s="851">
        <f t="shared" ref="E5:E55" si="1">D5/D$5*100</f>
        <v>100</v>
      </c>
      <c r="F5" s="850">
        <v>24670</v>
      </c>
      <c r="G5" s="851">
        <f t="shared" ref="G5:G55" si="2">F5/F$5*100</f>
        <v>100</v>
      </c>
      <c r="H5" s="850">
        <v>25282</v>
      </c>
      <c r="I5" s="851">
        <f t="shared" ref="I5:I55" si="3">H5/H$5*100</f>
        <v>100</v>
      </c>
      <c r="J5" s="850">
        <v>25111</v>
      </c>
      <c r="K5" s="851">
        <f t="shared" ref="K5:K55" si="4">J5/J$5*100</f>
        <v>100</v>
      </c>
      <c r="L5" s="852">
        <v>24625</v>
      </c>
      <c r="M5" s="851">
        <f t="shared" ref="M5:M55" si="5">L5/L$5*100</f>
        <v>100</v>
      </c>
      <c r="N5" s="852">
        <v>26554</v>
      </c>
      <c r="O5" s="851">
        <f t="shared" ref="O5:O55" si="6">N5/N$5*100</f>
        <v>100</v>
      </c>
      <c r="P5" s="852">
        <v>26713</v>
      </c>
      <c r="Q5" s="851">
        <f t="shared" ref="Q5:Q57" si="7">P5/P$5*100</f>
        <v>100</v>
      </c>
      <c r="R5" s="852">
        <v>26519</v>
      </c>
      <c r="S5" s="851">
        <f t="shared" ref="S5:S57" si="8">R5/R$5*100</f>
        <v>100</v>
      </c>
      <c r="T5" s="852">
        <v>26085</v>
      </c>
      <c r="U5" s="851">
        <f t="shared" ref="U5:U57" si="9">T5/T$5*100</f>
        <v>100</v>
      </c>
    </row>
    <row r="6" spans="1:21" ht="20.100000000000001" customHeight="1">
      <c r="A6" s="835" t="s">
        <v>478</v>
      </c>
      <c r="B6" s="850">
        <v>4995</v>
      </c>
      <c r="C6" s="851">
        <f t="shared" si="0"/>
        <v>18.892545103823895</v>
      </c>
      <c r="D6" s="850">
        <v>5070</v>
      </c>
      <c r="E6" s="851">
        <f t="shared" si="1"/>
        <v>19.651162790697676</v>
      </c>
      <c r="F6" s="850">
        <v>4773</v>
      </c>
      <c r="G6" s="851">
        <f t="shared" si="2"/>
        <v>19.347385488447507</v>
      </c>
      <c r="H6" s="850">
        <v>4546</v>
      </c>
      <c r="I6" s="851">
        <f t="shared" si="3"/>
        <v>17.981172375603197</v>
      </c>
      <c r="J6" s="850">
        <v>4458</v>
      </c>
      <c r="K6" s="851">
        <f t="shared" si="4"/>
        <v>17.753175899008404</v>
      </c>
      <c r="L6" s="852">
        <v>4960</v>
      </c>
      <c r="M6" s="851">
        <f t="shared" si="5"/>
        <v>20.142131979695431</v>
      </c>
      <c r="N6" s="852">
        <v>5454</v>
      </c>
      <c r="O6" s="851">
        <f t="shared" si="6"/>
        <v>20.539278451457406</v>
      </c>
      <c r="P6" s="852">
        <v>5800</v>
      </c>
      <c r="Q6" s="851">
        <f t="shared" si="7"/>
        <v>21.712274922322464</v>
      </c>
      <c r="R6" s="852">
        <v>5507</v>
      </c>
      <c r="S6" s="851">
        <f t="shared" si="8"/>
        <v>20.766243071005693</v>
      </c>
      <c r="T6" s="852">
        <v>4508</v>
      </c>
      <c r="U6" s="851">
        <f t="shared" si="9"/>
        <v>17.281962813877708</v>
      </c>
    </row>
    <row r="7" spans="1:21" ht="20.100000000000001" customHeight="1">
      <c r="A7" s="835" t="s">
        <v>543</v>
      </c>
      <c r="B7" s="850">
        <v>3264</v>
      </c>
      <c r="C7" s="851">
        <f t="shared" si="0"/>
        <v>12.345398842618858</v>
      </c>
      <c r="D7" s="850">
        <v>3531</v>
      </c>
      <c r="E7" s="851">
        <f t="shared" si="1"/>
        <v>13.686046511627906</v>
      </c>
      <c r="F7" s="850">
        <v>3801</v>
      </c>
      <c r="G7" s="851">
        <f t="shared" si="2"/>
        <v>15.407377381434943</v>
      </c>
      <c r="H7" s="850">
        <v>5048</v>
      </c>
      <c r="I7" s="851">
        <f t="shared" si="3"/>
        <v>19.966774780476229</v>
      </c>
      <c r="J7" s="850">
        <v>5195</v>
      </c>
      <c r="K7" s="851">
        <f t="shared" si="4"/>
        <v>20.688144637808133</v>
      </c>
      <c r="L7" s="852">
        <v>4977</v>
      </c>
      <c r="M7" s="851">
        <f t="shared" si="5"/>
        <v>20.211167512690356</v>
      </c>
      <c r="N7" s="852">
        <v>5111</v>
      </c>
      <c r="O7" s="851">
        <f t="shared" si="6"/>
        <v>19.247570987421859</v>
      </c>
      <c r="P7" s="852">
        <v>4864</v>
      </c>
      <c r="Q7" s="851">
        <f t="shared" si="7"/>
        <v>18.208362969340772</v>
      </c>
      <c r="R7" s="852">
        <v>4355</v>
      </c>
      <c r="S7" s="851">
        <f t="shared" si="8"/>
        <v>16.422187865304121</v>
      </c>
      <c r="T7" s="852">
        <v>4035</v>
      </c>
      <c r="U7" s="851">
        <f t="shared" si="9"/>
        <v>15.468660149511212</v>
      </c>
    </row>
    <row r="8" spans="1:21" ht="20.100000000000001" customHeight="1">
      <c r="A8" s="835" t="s">
        <v>1259</v>
      </c>
      <c r="B8" s="850">
        <v>2819</v>
      </c>
      <c r="C8" s="851">
        <f t="shared" si="0"/>
        <v>10.662279208744657</v>
      </c>
      <c r="D8" s="850">
        <v>2905</v>
      </c>
      <c r="E8" s="851">
        <f t="shared" si="1"/>
        <v>11.25968992248062</v>
      </c>
      <c r="F8" s="850">
        <v>2825</v>
      </c>
      <c r="G8" s="851">
        <f t="shared" si="2"/>
        <v>11.451155249290636</v>
      </c>
      <c r="H8" s="850">
        <v>3052</v>
      </c>
      <c r="I8" s="851">
        <f t="shared" si="3"/>
        <v>12.071829760303773</v>
      </c>
      <c r="J8" s="850">
        <v>3059</v>
      </c>
      <c r="K8" s="851">
        <f t="shared" si="4"/>
        <v>12.181912309346501</v>
      </c>
      <c r="L8" s="852">
        <v>2764</v>
      </c>
      <c r="M8" s="851">
        <f t="shared" si="5"/>
        <v>11.224365482233503</v>
      </c>
      <c r="N8" s="852">
        <v>3282</v>
      </c>
      <c r="O8" s="851">
        <f t="shared" si="6"/>
        <v>12.359719816223544</v>
      </c>
      <c r="P8" s="852">
        <v>3345</v>
      </c>
      <c r="Q8" s="851">
        <f t="shared" si="7"/>
        <v>12.521993037098042</v>
      </c>
      <c r="R8" s="852">
        <v>3612</v>
      </c>
      <c r="S8" s="851">
        <f t="shared" si="8"/>
        <v>13.620423092876804</v>
      </c>
      <c r="T8" s="852">
        <v>3654</v>
      </c>
      <c r="U8" s="851">
        <f t="shared" si="9"/>
        <v>14.008050603795287</v>
      </c>
    </row>
    <row r="9" spans="1:21" ht="20.100000000000001" customHeight="1">
      <c r="A9" s="835" t="s">
        <v>1260</v>
      </c>
      <c r="B9" s="850">
        <v>2535</v>
      </c>
      <c r="C9" s="851">
        <f t="shared" si="0"/>
        <v>9.5881084761148294</v>
      </c>
      <c r="D9" s="850">
        <v>2154</v>
      </c>
      <c r="E9" s="851">
        <f t="shared" si="1"/>
        <v>8.3488372093023262</v>
      </c>
      <c r="F9" s="850">
        <v>1940</v>
      </c>
      <c r="G9" s="851">
        <f t="shared" si="2"/>
        <v>7.8638021888933931</v>
      </c>
      <c r="H9" s="850">
        <v>1784</v>
      </c>
      <c r="I9" s="851">
        <f t="shared" si="3"/>
        <v>7.0564037655248795</v>
      </c>
      <c r="J9" s="850">
        <v>1835</v>
      </c>
      <c r="K9" s="851">
        <f t="shared" si="4"/>
        <v>7.3075544582055674</v>
      </c>
      <c r="L9" s="852">
        <v>1865</v>
      </c>
      <c r="M9" s="851">
        <f t="shared" si="5"/>
        <v>7.5736040609137047</v>
      </c>
      <c r="N9" s="852">
        <v>2649</v>
      </c>
      <c r="O9" s="851">
        <f t="shared" si="6"/>
        <v>9.975898169767266</v>
      </c>
      <c r="P9" s="852">
        <v>3386</v>
      </c>
      <c r="Q9" s="851">
        <f t="shared" si="7"/>
        <v>12.675476359824806</v>
      </c>
      <c r="R9" s="852">
        <v>3294</v>
      </c>
      <c r="S9" s="851">
        <f t="shared" si="8"/>
        <v>12.421282853802934</v>
      </c>
      <c r="T9" s="852">
        <v>3566</v>
      </c>
      <c r="U9" s="851">
        <f t="shared" si="9"/>
        <v>13.670691968564308</v>
      </c>
    </row>
    <row r="10" spans="1:21" ht="20.100000000000001" customHeight="1">
      <c r="A10" s="835" t="s">
        <v>1416</v>
      </c>
      <c r="B10" s="850">
        <v>1291</v>
      </c>
      <c r="C10" s="851">
        <f t="shared" si="0"/>
        <v>4.8829380838912213</v>
      </c>
      <c r="D10" s="850">
        <v>1376</v>
      </c>
      <c r="E10" s="851">
        <f t="shared" si="1"/>
        <v>5.3333333333333339</v>
      </c>
      <c r="F10" s="850">
        <v>1451</v>
      </c>
      <c r="G10" s="851">
        <f t="shared" si="2"/>
        <v>5.8816376165383062</v>
      </c>
      <c r="H10" s="850">
        <v>1468</v>
      </c>
      <c r="I10" s="851">
        <f t="shared" si="3"/>
        <v>5.806502650106796</v>
      </c>
      <c r="J10" s="850">
        <v>1535</v>
      </c>
      <c r="K10" s="851">
        <f t="shared" si="4"/>
        <v>6.1128589064553385</v>
      </c>
      <c r="L10" s="852">
        <v>1606</v>
      </c>
      <c r="M10" s="851">
        <f t="shared" si="5"/>
        <v>6.5218274111675116</v>
      </c>
      <c r="N10" s="852">
        <v>1817</v>
      </c>
      <c r="O10" s="851">
        <f t="shared" si="6"/>
        <v>6.8426602395119387</v>
      </c>
      <c r="P10" s="852">
        <v>1852</v>
      </c>
      <c r="Q10" s="851">
        <f t="shared" si="7"/>
        <v>6.9329539924381383</v>
      </c>
      <c r="R10" s="852">
        <v>1991</v>
      </c>
      <c r="S10" s="851">
        <f t="shared" si="8"/>
        <v>7.5078245786040192</v>
      </c>
      <c r="T10" s="852">
        <v>2212</v>
      </c>
      <c r="U10" s="851">
        <f t="shared" si="9"/>
        <v>8.4799693310331605</v>
      </c>
    </row>
    <row r="11" spans="1:21" ht="20.100000000000001" customHeight="1">
      <c r="A11" s="835" t="s">
        <v>1293</v>
      </c>
      <c r="B11" s="850">
        <v>3051</v>
      </c>
      <c r="C11" s="851">
        <f t="shared" si="0"/>
        <v>11.539770793146488</v>
      </c>
      <c r="D11" s="850">
        <v>3100</v>
      </c>
      <c r="E11" s="851">
        <f t="shared" si="1"/>
        <v>12.015503875968992</v>
      </c>
      <c r="F11" s="850">
        <v>2944</v>
      </c>
      <c r="G11" s="851">
        <f t="shared" si="2"/>
        <v>11.933522496959871</v>
      </c>
      <c r="H11" s="850">
        <v>2863</v>
      </c>
      <c r="I11" s="851">
        <f t="shared" si="3"/>
        <v>11.324262321018907</v>
      </c>
      <c r="J11" s="850">
        <v>2508</v>
      </c>
      <c r="K11" s="851">
        <f t="shared" si="4"/>
        <v>9.9876548126319147</v>
      </c>
      <c r="L11" s="852">
        <v>2831</v>
      </c>
      <c r="M11" s="851">
        <f t="shared" si="5"/>
        <v>11.496446700507615</v>
      </c>
      <c r="N11" s="852">
        <v>2388</v>
      </c>
      <c r="O11" s="851">
        <f t="shared" si="6"/>
        <v>8.9929954055886121</v>
      </c>
      <c r="P11" s="852">
        <v>1424</v>
      </c>
      <c r="Q11" s="851">
        <f t="shared" si="7"/>
        <v>5.3307378429977907</v>
      </c>
      <c r="R11" s="852">
        <v>1398</v>
      </c>
      <c r="S11" s="851">
        <f t="shared" si="8"/>
        <v>5.2716919944190952</v>
      </c>
      <c r="T11" s="852">
        <v>1673</v>
      </c>
      <c r="U11" s="851">
        <f t="shared" si="9"/>
        <v>6.413647690243435</v>
      </c>
    </row>
    <row r="12" spans="1:21" ht="20.100000000000001" customHeight="1">
      <c r="A12" s="835" t="s">
        <v>469</v>
      </c>
      <c r="B12" s="850">
        <v>1455</v>
      </c>
      <c r="C12" s="851">
        <f t="shared" si="0"/>
        <v>5.5032338590718259</v>
      </c>
      <c r="D12" s="850">
        <v>1361</v>
      </c>
      <c r="E12" s="851">
        <f t="shared" si="1"/>
        <v>5.275193798449612</v>
      </c>
      <c r="F12" s="850">
        <v>1232</v>
      </c>
      <c r="G12" s="851">
        <f t="shared" si="2"/>
        <v>4.9939197405755982</v>
      </c>
      <c r="H12" s="850">
        <v>1358</v>
      </c>
      <c r="I12" s="851">
        <f t="shared" si="3"/>
        <v>5.3714104896764496</v>
      </c>
      <c r="J12" s="850">
        <v>1075</v>
      </c>
      <c r="K12" s="851">
        <f t="shared" si="4"/>
        <v>4.2809923937716539</v>
      </c>
      <c r="L12" s="852">
        <v>990</v>
      </c>
      <c r="M12" s="851">
        <f t="shared" si="5"/>
        <v>4.0203045685279184</v>
      </c>
      <c r="N12" s="852">
        <v>1035</v>
      </c>
      <c r="O12" s="851">
        <f t="shared" si="6"/>
        <v>3.8977178579498379</v>
      </c>
      <c r="P12" s="852">
        <v>971</v>
      </c>
      <c r="Q12" s="851">
        <f t="shared" si="7"/>
        <v>3.6349343016508815</v>
      </c>
      <c r="R12" s="852">
        <v>979</v>
      </c>
      <c r="S12" s="851">
        <f t="shared" si="8"/>
        <v>3.6916927485953468</v>
      </c>
      <c r="T12" s="852">
        <v>898</v>
      </c>
      <c r="U12" s="851">
        <f t="shared" si="9"/>
        <v>3.4425915276979109</v>
      </c>
    </row>
    <row r="13" spans="1:21" ht="20.100000000000001" customHeight="1">
      <c r="A13" s="835" t="s">
        <v>1294</v>
      </c>
      <c r="B13" s="850">
        <v>565</v>
      </c>
      <c r="C13" s="851">
        <f t="shared" si="0"/>
        <v>2.1369945913234236</v>
      </c>
      <c r="D13" s="850">
        <v>531</v>
      </c>
      <c r="E13" s="851">
        <f t="shared" si="1"/>
        <v>2.0581395348837206</v>
      </c>
      <c r="F13" s="850">
        <v>600</v>
      </c>
      <c r="G13" s="851">
        <f t="shared" si="2"/>
        <v>2.4321037697608427</v>
      </c>
      <c r="H13" s="850">
        <v>548</v>
      </c>
      <c r="I13" s="851">
        <f t="shared" si="3"/>
        <v>2.1675500355984494</v>
      </c>
      <c r="J13" s="850">
        <v>485</v>
      </c>
      <c r="K13" s="851">
        <f t="shared" si="4"/>
        <v>1.9314244753295369</v>
      </c>
      <c r="L13" s="852">
        <v>461</v>
      </c>
      <c r="M13" s="851">
        <f t="shared" si="5"/>
        <v>1.8720812182741118</v>
      </c>
      <c r="N13" s="852">
        <v>474</v>
      </c>
      <c r="O13" s="851">
        <f t="shared" si="6"/>
        <v>1.7850418016118099</v>
      </c>
      <c r="P13" s="852">
        <v>569</v>
      </c>
      <c r="Q13" s="851">
        <f t="shared" si="7"/>
        <v>2.1300490397933589</v>
      </c>
      <c r="R13" s="852">
        <v>608</v>
      </c>
      <c r="S13" s="851">
        <f t="shared" si="8"/>
        <v>2.2926958030091633</v>
      </c>
      <c r="T13" s="852">
        <v>644</v>
      </c>
      <c r="U13" s="851">
        <f t="shared" si="9"/>
        <v>2.4688518305539584</v>
      </c>
    </row>
    <row r="14" spans="1:21" ht="16.5">
      <c r="A14" s="835" t="s">
        <v>1144</v>
      </c>
      <c r="B14" s="850">
        <v>380</v>
      </c>
      <c r="C14" s="851">
        <f t="shared" si="0"/>
        <v>1.4372706985892052</v>
      </c>
      <c r="D14" s="850">
        <v>415</v>
      </c>
      <c r="E14" s="851">
        <f t="shared" si="1"/>
        <v>1.6085271317829459</v>
      </c>
      <c r="F14" s="850">
        <v>455</v>
      </c>
      <c r="G14" s="851">
        <f t="shared" si="2"/>
        <v>1.844345358735306</v>
      </c>
      <c r="H14" s="850">
        <v>436</v>
      </c>
      <c r="I14" s="851">
        <f t="shared" si="3"/>
        <v>1.7245471086148247</v>
      </c>
      <c r="J14" s="850">
        <v>414</v>
      </c>
      <c r="K14" s="851">
        <f t="shared" si="4"/>
        <v>1.648679861415316</v>
      </c>
      <c r="L14" s="852">
        <v>382</v>
      </c>
      <c r="M14" s="851">
        <f t="shared" si="5"/>
        <v>1.5512690355329948</v>
      </c>
      <c r="N14" s="852">
        <v>483</v>
      </c>
      <c r="O14" s="851">
        <f t="shared" si="6"/>
        <v>1.8189350003765912</v>
      </c>
      <c r="P14" s="852">
        <v>588</v>
      </c>
      <c r="Q14" s="851">
        <f t="shared" si="7"/>
        <v>2.2011754576423468</v>
      </c>
      <c r="R14" s="852">
        <v>568</v>
      </c>
      <c r="S14" s="851">
        <f t="shared" si="8"/>
        <v>2.1418605528111918</v>
      </c>
      <c r="T14" s="852">
        <v>617</v>
      </c>
      <c r="U14" s="851">
        <f t="shared" si="9"/>
        <v>2.3653440674717268</v>
      </c>
    </row>
    <row r="15" spans="1:21" ht="16.5">
      <c r="A15" s="835" t="s">
        <v>1263</v>
      </c>
      <c r="B15" s="850">
        <v>673</v>
      </c>
      <c r="C15" s="851">
        <f t="shared" si="0"/>
        <v>2.5454820530277242</v>
      </c>
      <c r="D15" s="850">
        <v>692</v>
      </c>
      <c r="E15" s="851">
        <f t="shared" si="1"/>
        <v>2.6821705426356592</v>
      </c>
      <c r="F15" s="850">
        <v>546</v>
      </c>
      <c r="G15" s="851">
        <f t="shared" si="2"/>
        <v>2.2132144304823673</v>
      </c>
      <c r="H15" s="850">
        <v>546</v>
      </c>
      <c r="I15" s="851">
        <f t="shared" si="3"/>
        <v>2.1596392690451705</v>
      </c>
      <c r="J15" s="850">
        <v>535</v>
      </c>
      <c r="K15" s="851">
        <f t="shared" si="4"/>
        <v>2.1305404006212414</v>
      </c>
      <c r="L15" s="852">
        <v>432</v>
      </c>
      <c r="M15" s="851">
        <f t="shared" si="5"/>
        <v>1.7543147208121828</v>
      </c>
      <c r="N15" s="852">
        <v>422</v>
      </c>
      <c r="O15" s="851">
        <f t="shared" si="6"/>
        <v>1.589214430970852</v>
      </c>
      <c r="P15" s="852">
        <v>337</v>
      </c>
      <c r="Q15" s="851">
        <f t="shared" si="7"/>
        <v>1.2615580429004605</v>
      </c>
      <c r="R15" s="852">
        <v>344</v>
      </c>
      <c r="S15" s="851">
        <f t="shared" si="8"/>
        <v>1.2971831517025529</v>
      </c>
      <c r="T15" s="852">
        <v>545</v>
      </c>
      <c r="U15" s="851">
        <f t="shared" si="9"/>
        <v>2.0893233659191104</v>
      </c>
    </row>
    <row r="16" spans="1:21" ht="20.100000000000001" customHeight="1">
      <c r="A16" s="835" t="s">
        <v>548</v>
      </c>
      <c r="B16" s="850">
        <v>409</v>
      </c>
      <c r="C16" s="851">
        <f t="shared" si="0"/>
        <v>1.5469571466394341</v>
      </c>
      <c r="D16" s="850">
        <v>390</v>
      </c>
      <c r="E16" s="851">
        <f t="shared" si="1"/>
        <v>1.5116279069767442</v>
      </c>
      <c r="F16" s="850">
        <v>414</v>
      </c>
      <c r="G16" s="851">
        <f t="shared" si="2"/>
        <v>1.6781516011349817</v>
      </c>
      <c r="H16" s="850">
        <v>377</v>
      </c>
      <c r="I16" s="851">
        <f t="shared" si="3"/>
        <v>1.4911794952930939</v>
      </c>
      <c r="J16" s="850">
        <v>376</v>
      </c>
      <c r="K16" s="851">
        <f t="shared" si="4"/>
        <v>1.4973517581936202</v>
      </c>
      <c r="L16" s="852">
        <v>350</v>
      </c>
      <c r="M16" s="851">
        <f t="shared" si="5"/>
        <v>1.4213197969543148</v>
      </c>
      <c r="N16" s="852">
        <v>413</v>
      </c>
      <c r="O16" s="851">
        <f t="shared" si="6"/>
        <v>1.5553212322060705</v>
      </c>
      <c r="P16" s="852">
        <v>380</v>
      </c>
      <c r="Q16" s="851">
        <f t="shared" si="7"/>
        <v>1.4225283569797476</v>
      </c>
      <c r="R16" s="852">
        <v>433</v>
      </c>
      <c r="S16" s="851">
        <f t="shared" si="8"/>
        <v>1.6327915833930389</v>
      </c>
      <c r="T16" s="852">
        <v>474</v>
      </c>
      <c r="U16" s="851">
        <f t="shared" si="9"/>
        <v>1.8171362852213917</v>
      </c>
    </row>
    <row r="17" spans="1:21" ht="20.100000000000001" customHeight="1">
      <c r="A17" s="835" t="s">
        <v>1145</v>
      </c>
      <c r="B17" s="850">
        <v>138</v>
      </c>
      <c r="C17" s="851">
        <f t="shared" si="0"/>
        <v>0.52195620106660612</v>
      </c>
      <c r="D17" s="850">
        <v>138</v>
      </c>
      <c r="E17" s="851">
        <f t="shared" si="1"/>
        <v>0.53488372093023262</v>
      </c>
      <c r="F17" s="850">
        <v>132</v>
      </c>
      <c r="G17" s="851">
        <f t="shared" si="2"/>
        <v>0.53506282934738547</v>
      </c>
      <c r="H17" s="850">
        <v>134</v>
      </c>
      <c r="I17" s="851">
        <f t="shared" si="3"/>
        <v>0.53002135906969383</v>
      </c>
      <c r="J17" s="850">
        <v>151</v>
      </c>
      <c r="K17" s="851">
        <f t="shared" si="4"/>
        <v>0.60133009438094853</v>
      </c>
      <c r="L17" s="852">
        <v>149</v>
      </c>
      <c r="M17" s="851">
        <f t="shared" si="5"/>
        <v>0.60507614213197969</v>
      </c>
      <c r="N17" s="852">
        <v>171</v>
      </c>
      <c r="O17" s="851">
        <f t="shared" si="6"/>
        <v>0.64397077653084278</v>
      </c>
      <c r="P17" s="852">
        <v>190</v>
      </c>
      <c r="Q17" s="851">
        <f t="shared" si="7"/>
        <v>0.71126417848987378</v>
      </c>
      <c r="R17" s="852">
        <v>179</v>
      </c>
      <c r="S17" s="851">
        <f t="shared" si="8"/>
        <v>0.67498774463592137</v>
      </c>
      <c r="T17" s="852">
        <v>226</v>
      </c>
      <c r="U17" s="851">
        <f t="shared" si="9"/>
        <v>0.86639831320682381</v>
      </c>
    </row>
    <row r="18" spans="1:21" ht="20.100000000000001" customHeight="1">
      <c r="A18" s="835" t="s">
        <v>1153</v>
      </c>
      <c r="B18" s="850">
        <v>242</v>
      </c>
      <c r="C18" s="851">
        <f t="shared" si="0"/>
        <v>0.91531449752259919</v>
      </c>
      <c r="D18" s="850">
        <v>216</v>
      </c>
      <c r="E18" s="851">
        <f t="shared" si="1"/>
        <v>0.83720930232558144</v>
      </c>
      <c r="F18" s="850">
        <v>188</v>
      </c>
      <c r="G18" s="851">
        <f t="shared" si="2"/>
        <v>0.76205918119173088</v>
      </c>
      <c r="H18" s="850">
        <v>199</v>
      </c>
      <c r="I18" s="851">
        <f t="shared" si="3"/>
        <v>0.7871212720512617</v>
      </c>
      <c r="J18" s="850">
        <v>181</v>
      </c>
      <c r="K18" s="851">
        <f t="shared" si="4"/>
        <v>0.72079964955597153</v>
      </c>
      <c r="L18" s="852">
        <v>178</v>
      </c>
      <c r="M18" s="851">
        <f t="shared" si="5"/>
        <v>0.72284263959390871</v>
      </c>
      <c r="N18" s="852">
        <v>201</v>
      </c>
      <c r="O18" s="851">
        <f t="shared" si="6"/>
        <v>0.75694810574678018</v>
      </c>
      <c r="P18" s="852">
        <v>207</v>
      </c>
      <c r="Q18" s="851">
        <f t="shared" si="7"/>
        <v>0.77490360498633626</v>
      </c>
      <c r="R18" s="852">
        <v>214</v>
      </c>
      <c r="S18" s="851">
        <f t="shared" si="8"/>
        <v>0.80696858855914633</v>
      </c>
      <c r="T18" s="852">
        <v>216</v>
      </c>
      <c r="U18" s="851">
        <f t="shared" si="9"/>
        <v>0.82806210465784935</v>
      </c>
    </row>
    <row r="19" spans="1:21" ht="20.100000000000001" customHeight="1">
      <c r="A19" s="835" t="s">
        <v>1082</v>
      </c>
      <c r="B19" s="850">
        <v>81</v>
      </c>
      <c r="C19" s="851">
        <f t="shared" si="0"/>
        <v>0.30636559627822535</v>
      </c>
      <c r="D19" s="850">
        <v>108</v>
      </c>
      <c r="E19" s="851">
        <f t="shared" si="1"/>
        <v>0.41860465116279072</v>
      </c>
      <c r="F19" s="850">
        <v>119</v>
      </c>
      <c r="G19" s="851">
        <f t="shared" si="2"/>
        <v>0.48236724766923383</v>
      </c>
      <c r="H19" s="850">
        <v>121</v>
      </c>
      <c r="I19" s="851">
        <f t="shared" si="3"/>
        <v>0.4786013764733803</v>
      </c>
      <c r="J19" s="850">
        <v>121</v>
      </c>
      <c r="K19" s="851">
        <f t="shared" si="4"/>
        <v>0.48186053920592564</v>
      </c>
      <c r="L19" s="852">
        <v>137</v>
      </c>
      <c r="M19" s="851">
        <f t="shared" si="5"/>
        <v>0.5563451776649746</v>
      </c>
      <c r="N19" s="852">
        <v>184</v>
      </c>
      <c r="O19" s="851">
        <f t="shared" si="6"/>
        <v>0.69292761919108226</v>
      </c>
      <c r="P19" s="852">
        <v>154</v>
      </c>
      <c r="Q19" s="851">
        <f t="shared" si="7"/>
        <v>0.57649833414442408</v>
      </c>
      <c r="R19" s="852">
        <v>195</v>
      </c>
      <c r="S19" s="851">
        <f t="shared" si="8"/>
        <v>0.73532184471510986</v>
      </c>
      <c r="T19" s="852">
        <v>200</v>
      </c>
      <c r="U19" s="851">
        <f t="shared" si="9"/>
        <v>0.76672417097949019</v>
      </c>
    </row>
    <row r="20" spans="1:21" ht="33">
      <c r="A20" s="846" t="s">
        <v>1417</v>
      </c>
      <c r="B20" s="850">
        <v>719</v>
      </c>
      <c r="C20" s="851">
        <f t="shared" si="0"/>
        <v>2.7194674533832597</v>
      </c>
      <c r="D20" s="850">
        <v>738</v>
      </c>
      <c r="E20" s="851">
        <f t="shared" si="1"/>
        <v>2.86046511627907</v>
      </c>
      <c r="F20" s="850">
        <v>690</v>
      </c>
      <c r="G20" s="851">
        <f t="shared" si="2"/>
        <v>2.7969193352249695</v>
      </c>
      <c r="H20" s="850">
        <v>609</v>
      </c>
      <c r="I20" s="851">
        <f t="shared" si="3"/>
        <v>2.4088284154734594</v>
      </c>
      <c r="J20" s="850">
        <v>520</v>
      </c>
      <c r="K20" s="851">
        <f t="shared" si="4"/>
        <v>2.0708056230337304</v>
      </c>
      <c r="L20" s="852">
        <v>402</v>
      </c>
      <c r="M20" s="851">
        <f t="shared" si="5"/>
        <v>1.6324873096446701</v>
      </c>
      <c r="N20" s="852">
        <v>307</v>
      </c>
      <c r="O20" s="851">
        <f t="shared" si="6"/>
        <v>1.1561346689764254</v>
      </c>
      <c r="P20" s="852">
        <v>326</v>
      </c>
      <c r="Q20" s="851">
        <f t="shared" si="7"/>
        <v>1.2203795904615728</v>
      </c>
      <c r="R20" s="852">
        <v>220</v>
      </c>
      <c r="S20" s="851">
        <f t="shared" si="8"/>
        <v>0.82959387608884194</v>
      </c>
      <c r="T20" s="852">
        <v>199</v>
      </c>
      <c r="U20" s="851">
        <f t="shared" si="9"/>
        <v>0.76289055012459273</v>
      </c>
    </row>
    <row r="21" spans="1:21" ht="20.100000000000001" customHeight="1">
      <c r="A21" s="836" t="s">
        <v>482</v>
      </c>
      <c r="B21" s="850">
        <v>202</v>
      </c>
      <c r="C21" s="851">
        <f t="shared" si="0"/>
        <v>0.764022845039525</v>
      </c>
      <c r="D21" s="850">
        <v>239</v>
      </c>
      <c r="E21" s="851">
        <f t="shared" si="1"/>
        <v>0.92635658914728669</v>
      </c>
      <c r="F21" s="850">
        <v>171</v>
      </c>
      <c r="G21" s="851">
        <f t="shared" si="2"/>
        <v>0.69314957438184033</v>
      </c>
      <c r="H21" s="850">
        <v>155</v>
      </c>
      <c r="I21" s="851">
        <f t="shared" si="3"/>
        <v>0.61308440787912344</v>
      </c>
      <c r="J21" s="850">
        <v>143</v>
      </c>
      <c r="K21" s="851">
        <f t="shared" si="4"/>
        <v>0.56947154633427577</v>
      </c>
      <c r="L21" s="852">
        <v>147</v>
      </c>
      <c r="M21" s="851">
        <f t="shared" si="5"/>
        <v>0.59695431472081217</v>
      </c>
      <c r="N21" s="852">
        <v>156</v>
      </c>
      <c r="O21" s="851">
        <f t="shared" si="6"/>
        <v>0.58748211192287414</v>
      </c>
      <c r="P21" s="852">
        <v>174</v>
      </c>
      <c r="Q21" s="851">
        <f t="shared" si="7"/>
        <v>0.65136824766967394</v>
      </c>
      <c r="R21" s="852">
        <v>164</v>
      </c>
      <c r="S21" s="851">
        <f t="shared" si="8"/>
        <v>0.61842452581168217</v>
      </c>
      <c r="T21" s="852">
        <v>164</v>
      </c>
      <c r="U21" s="851">
        <f t="shared" si="9"/>
        <v>0.62871382020318189</v>
      </c>
    </row>
    <row r="22" spans="1:21" ht="20.100000000000001" customHeight="1">
      <c r="A22" s="835" t="s">
        <v>472</v>
      </c>
      <c r="B22" s="850">
        <v>15</v>
      </c>
      <c r="C22" s="851">
        <f t="shared" si="0"/>
        <v>5.6734369681152842E-2</v>
      </c>
      <c r="D22" s="850">
        <v>1</v>
      </c>
      <c r="E22" s="851">
        <f t="shared" si="1"/>
        <v>3.8759689922480624E-3</v>
      </c>
      <c r="F22" s="850">
        <v>2</v>
      </c>
      <c r="G22" s="851">
        <f t="shared" si="2"/>
        <v>8.1070125658694783E-3</v>
      </c>
      <c r="H22" s="850">
        <v>13</v>
      </c>
      <c r="I22" s="851">
        <f t="shared" si="3"/>
        <v>5.1419982596313578E-2</v>
      </c>
      <c r="J22" s="850">
        <v>5</v>
      </c>
      <c r="K22" s="851">
        <f t="shared" si="4"/>
        <v>1.9911592529170484E-2</v>
      </c>
      <c r="L22" s="852">
        <v>3</v>
      </c>
      <c r="M22" s="851">
        <f t="shared" si="5"/>
        <v>1.2182741116751269E-2</v>
      </c>
      <c r="N22" s="852">
        <v>1</v>
      </c>
      <c r="O22" s="851">
        <f t="shared" si="6"/>
        <v>3.7659109738645774E-3</v>
      </c>
      <c r="P22" s="852">
        <v>55</v>
      </c>
      <c r="Q22" s="851">
        <f t="shared" si="7"/>
        <v>0.20589226219443718</v>
      </c>
      <c r="R22" s="852">
        <v>105</v>
      </c>
      <c r="S22" s="851">
        <f t="shared" si="8"/>
        <v>0.39594253176967453</v>
      </c>
      <c r="T22" s="852">
        <v>159</v>
      </c>
      <c r="U22" s="851">
        <f t="shared" si="9"/>
        <v>0.60954571592869466</v>
      </c>
    </row>
    <row r="23" spans="1:21" ht="20.100000000000001" customHeight="1">
      <c r="A23" s="835" t="s">
        <v>1052</v>
      </c>
      <c r="B23" s="850">
        <v>73</v>
      </c>
      <c r="C23" s="851">
        <f t="shared" si="0"/>
        <v>0.27610726578161049</v>
      </c>
      <c r="D23" s="850">
        <v>72</v>
      </c>
      <c r="E23" s="851">
        <f t="shared" si="1"/>
        <v>0.27906976744186046</v>
      </c>
      <c r="F23" s="850">
        <v>59</v>
      </c>
      <c r="G23" s="851">
        <f t="shared" si="2"/>
        <v>0.23915687069314956</v>
      </c>
      <c r="H23" s="850">
        <v>80</v>
      </c>
      <c r="I23" s="851">
        <f t="shared" si="3"/>
        <v>0.3164306621311605</v>
      </c>
      <c r="J23" s="850">
        <v>96</v>
      </c>
      <c r="K23" s="851">
        <f t="shared" si="4"/>
        <v>0.38230257656007327</v>
      </c>
      <c r="L23" s="852">
        <v>82</v>
      </c>
      <c r="M23" s="851">
        <f t="shared" si="5"/>
        <v>0.33299492385786805</v>
      </c>
      <c r="N23" s="852">
        <v>68</v>
      </c>
      <c r="O23" s="851">
        <f t="shared" si="6"/>
        <v>0.25608194622279129</v>
      </c>
      <c r="P23" s="852">
        <v>61</v>
      </c>
      <c r="Q23" s="851">
        <f t="shared" si="7"/>
        <v>0.22835323625201212</v>
      </c>
      <c r="R23" s="852">
        <v>74</v>
      </c>
      <c r="S23" s="851">
        <f t="shared" si="8"/>
        <v>0.27904521286624684</v>
      </c>
      <c r="T23" s="852">
        <v>157</v>
      </c>
      <c r="U23" s="851">
        <f t="shared" si="9"/>
        <v>0.60187847421889984</v>
      </c>
    </row>
    <row r="24" spans="1:21" ht="20.100000000000001" customHeight="1">
      <c r="A24" s="846" t="s">
        <v>1146</v>
      </c>
      <c r="B24" s="850">
        <v>58</v>
      </c>
      <c r="C24" s="851">
        <f t="shared" si="0"/>
        <v>0.21937289610045765</v>
      </c>
      <c r="D24" s="850">
        <v>72</v>
      </c>
      <c r="E24" s="851">
        <f t="shared" si="1"/>
        <v>0.27906976744186046</v>
      </c>
      <c r="F24" s="850">
        <v>80</v>
      </c>
      <c r="G24" s="851">
        <f t="shared" si="2"/>
        <v>0.32428050263477909</v>
      </c>
      <c r="H24" s="850">
        <v>84</v>
      </c>
      <c r="I24" s="851">
        <f t="shared" si="3"/>
        <v>0.33225219523771854</v>
      </c>
      <c r="J24" s="850">
        <v>102</v>
      </c>
      <c r="K24" s="851">
        <f t="shared" si="4"/>
        <v>0.40619648759507787</v>
      </c>
      <c r="L24" s="852">
        <v>76</v>
      </c>
      <c r="M24" s="851">
        <f t="shared" si="5"/>
        <v>0.30862944162436551</v>
      </c>
      <c r="N24" s="852">
        <v>83</v>
      </c>
      <c r="O24" s="851">
        <f t="shared" si="6"/>
        <v>0.31257061083075999</v>
      </c>
      <c r="P24" s="852">
        <v>102</v>
      </c>
      <c r="Q24" s="851">
        <f t="shared" si="7"/>
        <v>0.38183655897877433</v>
      </c>
      <c r="R24" s="852">
        <v>137</v>
      </c>
      <c r="S24" s="851">
        <f t="shared" si="8"/>
        <v>0.51661073192805163</v>
      </c>
      <c r="T24" s="852">
        <v>127</v>
      </c>
      <c r="U24" s="851">
        <f t="shared" si="9"/>
        <v>0.48686984857197624</v>
      </c>
    </row>
    <row r="25" spans="1:21" ht="20.100000000000001" customHeight="1">
      <c r="A25" s="835" t="s">
        <v>1044</v>
      </c>
      <c r="B25" s="850">
        <v>388</v>
      </c>
      <c r="C25" s="851">
        <f t="shared" si="0"/>
        <v>1.4675290290858203</v>
      </c>
      <c r="D25" s="850">
        <v>243</v>
      </c>
      <c r="E25" s="851">
        <f t="shared" si="1"/>
        <v>0.94186046511627908</v>
      </c>
      <c r="F25" s="850">
        <v>65</v>
      </c>
      <c r="G25" s="851">
        <f t="shared" si="2"/>
        <v>0.26347790839075802</v>
      </c>
      <c r="H25" s="850">
        <v>11</v>
      </c>
      <c r="I25" s="851">
        <f t="shared" si="3"/>
        <v>4.3509216043034572E-2</v>
      </c>
      <c r="J25" s="850">
        <v>231</v>
      </c>
      <c r="K25" s="851">
        <f t="shared" si="4"/>
        <v>0.91991557484767639</v>
      </c>
      <c r="L25" s="852">
        <v>114</v>
      </c>
      <c r="M25" s="851">
        <f t="shared" si="5"/>
        <v>0.46294416243654818</v>
      </c>
      <c r="N25" s="852">
        <v>68</v>
      </c>
      <c r="O25" s="851">
        <f t="shared" si="6"/>
        <v>0.25608194622279129</v>
      </c>
      <c r="P25" s="852">
        <v>25</v>
      </c>
      <c r="Q25" s="851">
        <f t="shared" si="7"/>
        <v>9.3587391906562345E-2</v>
      </c>
      <c r="R25" s="852">
        <v>197</v>
      </c>
      <c r="S25" s="851">
        <f t="shared" si="8"/>
        <v>0.74286360722500855</v>
      </c>
      <c r="T25" s="852">
        <v>127</v>
      </c>
      <c r="U25" s="851">
        <f t="shared" si="9"/>
        <v>0.48686984857197624</v>
      </c>
    </row>
    <row r="26" spans="1:21" ht="20.100000000000001" customHeight="1">
      <c r="A26" s="836" t="s">
        <v>1051</v>
      </c>
      <c r="B26" s="850">
        <v>166</v>
      </c>
      <c r="C26" s="851">
        <f t="shared" si="0"/>
        <v>0.62786035780475813</v>
      </c>
      <c r="D26" s="850">
        <v>37</v>
      </c>
      <c r="E26" s="851">
        <f t="shared" si="1"/>
        <v>0.1434108527131783</v>
      </c>
      <c r="F26" s="850">
        <v>37</v>
      </c>
      <c r="G26" s="851">
        <f t="shared" si="2"/>
        <v>0.14997973246858531</v>
      </c>
      <c r="H26" s="850">
        <v>33</v>
      </c>
      <c r="I26" s="851">
        <f t="shared" si="3"/>
        <v>0.13052764812910372</v>
      </c>
      <c r="J26" s="850">
        <v>42</v>
      </c>
      <c r="K26" s="851">
        <f t="shared" si="4"/>
        <v>0.16725737724503206</v>
      </c>
      <c r="L26" s="852">
        <v>67</v>
      </c>
      <c r="M26" s="851">
        <f t="shared" si="5"/>
        <v>0.27208121827411169</v>
      </c>
      <c r="N26" s="852">
        <v>82</v>
      </c>
      <c r="O26" s="851">
        <f t="shared" si="6"/>
        <v>0.3088046998568954</v>
      </c>
      <c r="P26" s="852">
        <v>84</v>
      </c>
      <c r="Q26" s="851">
        <f t="shared" si="7"/>
        <v>0.31445363680604949</v>
      </c>
      <c r="R26" s="852">
        <v>99</v>
      </c>
      <c r="S26" s="851">
        <f t="shared" si="8"/>
        <v>0.37331724423997892</v>
      </c>
      <c r="T26" s="852">
        <v>109</v>
      </c>
      <c r="U26" s="851">
        <f t="shared" si="9"/>
        <v>0.41786467318382214</v>
      </c>
    </row>
    <row r="27" spans="1:21" ht="20.100000000000001" customHeight="1">
      <c r="A27" s="835" t="s">
        <v>477</v>
      </c>
      <c r="B27" s="850">
        <v>121</v>
      </c>
      <c r="C27" s="851">
        <f t="shared" si="0"/>
        <v>0.4576572487612996</v>
      </c>
      <c r="D27" s="850">
        <v>132</v>
      </c>
      <c r="E27" s="851">
        <f t="shared" si="1"/>
        <v>0.5116279069767441</v>
      </c>
      <c r="F27" s="850">
        <v>102</v>
      </c>
      <c r="G27" s="851">
        <f t="shared" si="2"/>
        <v>0.41345764085934333</v>
      </c>
      <c r="H27" s="850">
        <v>118</v>
      </c>
      <c r="I27" s="851">
        <f t="shared" si="3"/>
        <v>0.46673522664346179</v>
      </c>
      <c r="J27" s="850">
        <v>107</v>
      </c>
      <c r="K27" s="851">
        <f t="shared" si="4"/>
        <v>0.42610808012424833</v>
      </c>
      <c r="L27" s="852">
        <v>112</v>
      </c>
      <c r="M27" s="851">
        <f t="shared" si="5"/>
        <v>0.45482233502538072</v>
      </c>
      <c r="N27" s="852">
        <v>99</v>
      </c>
      <c r="O27" s="851">
        <f t="shared" si="6"/>
        <v>0.37282518641259321</v>
      </c>
      <c r="P27" s="852">
        <v>110</v>
      </c>
      <c r="Q27" s="851">
        <f t="shared" si="7"/>
        <v>0.41178452438887436</v>
      </c>
      <c r="R27" s="852">
        <v>94</v>
      </c>
      <c r="S27" s="851">
        <f t="shared" si="8"/>
        <v>0.35446283796523248</v>
      </c>
      <c r="T27" s="852">
        <v>104</v>
      </c>
      <c r="U27" s="851">
        <f t="shared" si="9"/>
        <v>0.39869656890933486</v>
      </c>
    </row>
    <row r="28" spans="1:21" ht="20.100000000000001" customHeight="1">
      <c r="A28" s="835" t="s">
        <v>1142</v>
      </c>
      <c r="B28" s="850">
        <v>124</v>
      </c>
      <c r="C28" s="851">
        <f t="shared" si="0"/>
        <v>0.46900412269753011</v>
      </c>
      <c r="D28" s="850">
        <v>114</v>
      </c>
      <c r="E28" s="851">
        <f t="shared" si="1"/>
        <v>0.44186046511627908</v>
      </c>
      <c r="F28" s="850">
        <v>107</v>
      </c>
      <c r="G28" s="851">
        <f t="shared" si="2"/>
        <v>0.43372517227401702</v>
      </c>
      <c r="H28" s="850">
        <v>100</v>
      </c>
      <c r="I28" s="851">
        <f t="shared" si="3"/>
        <v>0.39553832766395064</v>
      </c>
      <c r="J28" s="850">
        <v>98</v>
      </c>
      <c r="K28" s="851">
        <f t="shared" si="4"/>
        <v>0.39026721357174143</v>
      </c>
      <c r="L28" s="852">
        <v>100</v>
      </c>
      <c r="M28" s="851">
        <f t="shared" si="5"/>
        <v>0.40609137055837563</v>
      </c>
      <c r="N28" s="852">
        <v>97</v>
      </c>
      <c r="O28" s="851">
        <f t="shared" si="6"/>
        <v>0.36529336446486405</v>
      </c>
      <c r="P28" s="852">
        <v>85</v>
      </c>
      <c r="Q28" s="851">
        <f t="shared" si="7"/>
        <v>0.31819713248231196</v>
      </c>
      <c r="R28" s="852">
        <v>106</v>
      </c>
      <c r="S28" s="851">
        <f t="shared" si="8"/>
        <v>0.39971341302462388</v>
      </c>
      <c r="T28" s="852">
        <v>98</v>
      </c>
      <c r="U28" s="851">
        <f t="shared" si="9"/>
        <v>0.37569484377995016</v>
      </c>
    </row>
    <row r="29" spans="1:21" ht="20.100000000000001" customHeight="1">
      <c r="A29" s="835" t="s">
        <v>468</v>
      </c>
      <c r="B29" s="850">
        <v>53</v>
      </c>
      <c r="C29" s="851">
        <f t="shared" si="0"/>
        <v>0.20046143954007339</v>
      </c>
      <c r="D29" s="850">
        <v>89</v>
      </c>
      <c r="E29" s="851">
        <f t="shared" si="1"/>
        <v>0.34496124031007752</v>
      </c>
      <c r="F29" s="850">
        <v>56</v>
      </c>
      <c r="G29" s="851">
        <f t="shared" si="2"/>
        <v>0.22699635184434533</v>
      </c>
      <c r="H29" s="850">
        <v>44</v>
      </c>
      <c r="I29" s="851">
        <f t="shared" si="3"/>
        <v>0.17403686417213829</v>
      </c>
      <c r="J29" s="850">
        <v>101</v>
      </c>
      <c r="K29" s="851">
        <f t="shared" si="4"/>
        <v>0.40221416908924379</v>
      </c>
      <c r="L29" s="852">
        <v>53</v>
      </c>
      <c r="M29" s="851">
        <f t="shared" si="5"/>
        <v>0.21522842639593909</v>
      </c>
      <c r="N29" s="852">
        <v>67</v>
      </c>
      <c r="O29" s="851">
        <f t="shared" si="6"/>
        <v>0.25231603524892676</v>
      </c>
      <c r="P29" s="852">
        <v>72</v>
      </c>
      <c r="Q29" s="851">
        <f t="shared" si="7"/>
        <v>0.26953168869089955</v>
      </c>
      <c r="R29" s="852">
        <v>37</v>
      </c>
      <c r="S29" s="851">
        <f t="shared" si="8"/>
        <v>0.13952260643312342</v>
      </c>
      <c r="T29" s="852">
        <v>78</v>
      </c>
      <c r="U29" s="851">
        <f t="shared" si="9"/>
        <v>0.29902242668200113</v>
      </c>
    </row>
    <row r="30" spans="1:21" ht="20.100000000000001" customHeight="1">
      <c r="A30" s="835" t="s">
        <v>1143</v>
      </c>
      <c r="B30" s="850">
        <v>201</v>
      </c>
      <c r="C30" s="851">
        <f t="shared" si="0"/>
        <v>0.76024055372744803</v>
      </c>
      <c r="D30" s="850">
        <v>188</v>
      </c>
      <c r="E30" s="851">
        <f t="shared" si="1"/>
        <v>0.72868217054263573</v>
      </c>
      <c r="F30" s="850">
        <v>186</v>
      </c>
      <c r="G30" s="851">
        <f t="shared" si="2"/>
        <v>0.75395216862586134</v>
      </c>
      <c r="H30" s="850">
        <v>189</v>
      </c>
      <c r="I30" s="851">
        <f t="shared" si="3"/>
        <v>0.74756743928486669</v>
      </c>
      <c r="J30" s="850">
        <v>169</v>
      </c>
      <c r="K30" s="851">
        <f t="shared" si="4"/>
        <v>0.67301182748596233</v>
      </c>
      <c r="L30" s="852">
        <v>182</v>
      </c>
      <c r="M30" s="851">
        <f t="shared" si="5"/>
        <v>0.73908629441624363</v>
      </c>
      <c r="N30" s="852">
        <v>187</v>
      </c>
      <c r="O30" s="851">
        <f t="shared" si="6"/>
        <v>0.70422535211267612</v>
      </c>
      <c r="P30" s="852">
        <v>171</v>
      </c>
      <c r="Q30" s="851">
        <f t="shared" si="7"/>
        <v>0.64013776064088646</v>
      </c>
      <c r="R30" s="852">
        <v>170</v>
      </c>
      <c r="S30" s="851">
        <f t="shared" si="8"/>
        <v>0.64104981334137789</v>
      </c>
      <c r="T30" s="852">
        <v>69</v>
      </c>
      <c r="U30" s="851">
        <f t="shared" si="9"/>
        <v>0.26451983898792408</v>
      </c>
    </row>
    <row r="31" spans="1:21" ht="20.100000000000001" customHeight="1">
      <c r="A31" s="835" t="s">
        <v>1150</v>
      </c>
      <c r="B31" s="850">
        <v>332</v>
      </c>
      <c r="C31" s="851">
        <f t="shared" si="0"/>
        <v>1.2557207156095163</v>
      </c>
      <c r="D31" s="850">
        <v>107</v>
      </c>
      <c r="E31" s="851">
        <f t="shared" si="1"/>
        <v>0.4147286821705426</v>
      </c>
      <c r="F31" s="850">
        <v>34</v>
      </c>
      <c r="G31" s="851">
        <f t="shared" si="2"/>
        <v>0.13781921361978111</v>
      </c>
      <c r="H31" s="850">
        <v>6</v>
      </c>
      <c r="I31" s="851">
        <f t="shared" si="3"/>
        <v>2.3732299659837038E-2</v>
      </c>
      <c r="J31" s="850">
        <v>214</v>
      </c>
      <c r="K31" s="851">
        <f t="shared" si="4"/>
        <v>0.85221616024849667</v>
      </c>
      <c r="L31" s="852">
        <v>62</v>
      </c>
      <c r="M31" s="851">
        <f t="shared" si="5"/>
        <v>0.2517766497461929</v>
      </c>
      <c r="N31" s="852">
        <v>50</v>
      </c>
      <c r="O31" s="851">
        <f t="shared" si="6"/>
        <v>0.1882955486932289</v>
      </c>
      <c r="P31" s="852">
        <v>10</v>
      </c>
      <c r="Q31" s="851">
        <f t="shared" si="7"/>
        <v>3.7434956762624941E-2</v>
      </c>
      <c r="R31" s="852">
        <v>169</v>
      </c>
      <c r="S31" s="851">
        <f t="shared" si="8"/>
        <v>0.63727893208642861</v>
      </c>
      <c r="T31" s="852">
        <v>69</v>
      </c>
      <c r="U31" s="851">
        <f t="shared" si="9"/>
        <v>0.26451983898792408</v>
      </c>
    </row>
    <row r="32" spans="1:21" ht="20.100000000000001" customHeight="1">
      <c r="A32" s="835" t="s">
        <v>471</v>
      </c>
      <c r="B32" s="850">
        <v>161</v>
      </c>
      <c r="C32" s="851">
        <f t="shared" si="0"/>
        <v>0.60894890124437384</v>
      </c>
      <c r="D32" s="850">
        <v>152</v>
      </c>
      <c r="E32" s="851">
        <f t="shared" si="1"/>
        <v>0.58914728682170536</v>
      </c>
      <c r="F32" s="850">
        <v>126</v>
      </c>
      <c r="G32" s="851">
        <f t="shared" si="2"/>
        <v>0.51074179164977707</v>
      </c>
      <c r="H32" s="850">
        <v>113</v>
      </c>
      <c r="I32" s="851">
        <f t="shared" si="3"/>
        <v>0.44695831026026428</v>
      </c>
      <c r="J32" s="850">
        <v>127</v>
      </c>
      <c r="K32" s="851">
        <f t="shared" si="4"/>
        <v>0.50575445024093024</v>
      </c>
      <c r="L32" s="852">
        <v>72</v>
      </c>
      <c r="M32" s="851">
        <f t="shared" si="5"/>
        <v>0.29238578680203048</v>
      </c>
      <c r="N32" s="852">
        <v>75</v>
      </c>
      <c r="O32" s="851">
        <f t="shared" si="6"/>
        <v>0.28244332303984332</v>
      </c>
      <c r="P32" s="852">
        <v>72</v>
      </c>
      <c r="Q32" s="851">
        <f t="shared" si="7"/>
        <v>0.26953168869089955</v>
      </c>
      <c r="R32" s="852">
        <v>62</v>
      </c>
      <c r="S32" s="851">
        <f t="shared" si="8"/>
        <v>0.23379463780685547</v>
      </c>
      <c r="T32" s="852">
        <v>66</v>
      </c>
      <c r="U32" s="851">
        <f t="shared" si="9"/>
        <v>0.25301897642323173</v>
      </c>
    </row>
    <row r="33" spans="1:21" ht="20.100000000000001" customHeight="1">
      <c r="A33" s="835" t="s">
        <v>1038</v>
      </c>
      <c r="B33" s="850">
        <v>45</v>
      </c>
      <c r="C33" s="851">
        <f t="shared" si="0"/>
        <v>0.17020310904345853</v>
      </c>
      <c r="D33" s="850">
        <v>59</v>
      </c>
      <c r="E33" s="851">
        <f t="shared" si="1"/>
        <v>0.22868217054263568</v>
      </c>
      <c r="F33" s="850">
        <v>45</v>
      </c>
      <c r="G33" s="851">
        <f t="shared" si="2"/>
        <v>0.18240778273206323</v>
      </c>
      <c r="H33" s="850">
        <v>37</v>
      </c>
      <c r="I33" s="851">
        <f t="shared" si="3"/>
        <v>0.14634918123566173</v>
      </c>
      <c r="J33" s="850">
        <v>38</v>
      </c>
      <c r="K33" s="851">
        <f t="shared" si="4"/>
        <v>0.15132810322169568</v>
      </c>
      <c r="L33" s="852">
        <v>43</v>
      </c>
      <c r="M33" s="851">
        <f t="shared" si="5"/>
        <v>0.17461928934010151</v>
      </c>
      <c r="N33" s="852">
        <v>60</v>
      </c>
      <c r="O33" s="851">
        <f t="shared" si="6"/>
        <v>0.22595465843187468</v>
      </c>
      <c r="P33" s="852">
        <v>59</v>
      </c>
      <c r="Q33" s="851">
        <f t="shared" si="7"/>
        <v>0.22086624489948714</v>
      </c>
      <c r="R33" s="852">
        <v>54</v>
      </c>
      <c r="S33" s="851">
        <f t="shared" si="8"/>
        <v>0.20362758776726123</v>
      </c>
      <c r="T33" s="852">
        <v>64</v>
      </c>
      <c r="U33" s="851">
        <f t="shared" si="9"/>
        <v>0.24535173471343683</v>
      </c>
    </row>
    <row r="34" spans="1:21" ht="20.100000000000001" customHeight="1">
      <c r="A34" s="835" t="s">
        <v>1154</v>
      </c>
      <c r="B34" s="850">
        <v>119</v>
      </c>
      <c r="C34" s="851">
        <f t="shared" si="0"/>
        <v>0.45009266613714588</v>
      </c>
      <c r="D34" s="850">
        <v>102</v>
      </c>
      <c r="E34" s="851">
        <f t="shared" si="1"/>
        <v>0.39534883720930231</v>
      </c>
      <c r="F34" s="850">
        <v>63</v>
      </c>
      <c r="G34" s="851">
        <f t="shared" si="2"/>
        <v>0.25537089582488853</v>
      </c>
      <c r="H34" s="850">
        <v>62</v>
      </c>
      <c r="I34" s="851">
        <f t="shared" si="3"/>
        <v>0.24523376315164938</v>
      </c>
      <c r="J34" s="850">
        <v>61</v>
      </c>
      <c r="K34" s="851">
        <f t="shared" si="4"/>
        <v>0.24292142885587992</v>
      </c>
      <c r="L34" s="852">
        <v>48</v>
      </c>
      <c r="M34" s="851">
        <f t="shared" si="5"/>
        <v>0.1949238578680203</v>
      </c>
      <c r="N34" s="852">
        <v>48</v>
      </c>
      <c r="O34" s="851">
        <f t="shared" si="6"/>
        <v>0.18076372674549973</v>
      </c>
      <c r="P34" s="852">
        <v>65</v>
      </c>
      <c r="Q34" s="851">
        <f t="shared" si="7"/>
        <v>0.24332721895706211</v>
      </c>
      <c r="R34" s="852">
        <v>64</v>
      </c>
      <c r="S34" s="851">
        <f t="shared" si="8"/>
        <v>0.24133640031675402</v>
      </c>
      <c r="T34" s="852">
        <v>55</v>
      </c>
      <c r="U34" s="851">
        <f t="shared" si="9"/>
        <v>0.21084914701935978</v>
      </c>
    </row>
    <row r="35" spans="1:21" ht="20.100000000000001" customHeight="1">
      <c r="A35" s="835" t="s">
        <v>1141</v>
      </c>
      <c r="B35" s="850">
        <v>118</v>
      </c>
      <c r="C35" s="851">
        <f t="shared" si="0"/>
        <v>0.44631037482506902</v>
      </c>
      <c r="D35" s="850">
        <v>128</v>
      </c>
      <c r="E35" s="851">
        <f t="shared" si="1"/>
        <v>0.49612403100775199</v>
      </c>
      <c r="F35" s="850">
        <v>101</v>
      </c>
      <c r="G35" s="851">
        <f t="shared" si="2"/>
        <v>0.40940413457640862</v>
      </c>
      <c r="H35" s="850">
        <v>101</v>
      </c>
      <c r="I35" s="851">
        <f t="shared" si="3"/>
        <v>0.39949371094059016</v>
      </c>
      <c r="J35" s="850">
        <v>62</v>
      </c>
      <c r="K35" s="851">
        <f t="shared" si="4"/>
        <v>0.24690374736171397</v>
      </c>
      <c r="L35" s="852">
        <v>50</v>
      </c>
      <c r="M35" s="851">
        <f t="shared" si="5"/>
        <v>0.20304568527918782</v>
      </c>
      <c r="N35" s="852">
        <v>71</v>
      </c>
      <c r="O35" s="851">
        <f t="shared" si="6"/>
        <v>0.26737967914438499</v>
      </c>
      <c r="P35" s="852">
        <v>58</v>
      </c>
      <c r="Q35" s="851">
        <f t="shared" si="7"/>
        <v>0.21712274922322466</v>
      </c>
      <c r="R35" s="852">
        <v>63</v>
      </c>
      <c r="S35" s="851">
        <f t="shared" si="8"/>
        <v>0.23756551906180473</v>
      </c>
      <c r="T35" s="852">
        <v>54</v>
      </c>
      <c r="U35" s="851">
        <f t="shared" si="9"/>
        <v>0.20701552616446234</v>
      </c>
    </row>
    <row r="36" spans="1:21" ht="20.100000000000001" customHeight="1">
      <c r="A36" s="835" t="s">
        <v>1152</v>
      </c>
      <c r="B36" s="850">
        <v>3</v>
      </c>
      <c r="C36" s="851">
        <f t="shared" si="0"/>
        <v>1.1346873936230567E-2</v>
      </c>
      <c r="D36" s="850">
        <v>1</v>
      </c>
      <c r="E36" s="851">
        <f t="shared" si="1"/>
        <v>3.8759689922480624E-3</v>
      </c>
      <c r="F36" s="850">
        <v>3</v>
      </c>
      <c r="G36" s="851">
        <f t="shared" si="2"/>
        <v>1.2160518848804217E-2</v>
      </c>
      <c r="H36" s="850">
        <v>3</v>
      </c>
      <c r="I36" s="851">
        <f t="shared" si="3"/>
        <v>1.1866149829918519E-2</v>
      </c>
      <c r="J36" s="850">
        <v>19</v>
      </c>
      <c r="K36" s="851">
        <f t="shared" si="4"/>
        <v>7.5664051610847841E-2</v>
      </c>
      <c r="L36" s="852">
        <v>22</v>
      </c>
      <c r="M36" s="851">
        <f t="shared" si="5"/>
        <v>8.9340101522842635E-2</v>
      </c>
      <c r="N36" s="852">
        <v>12</v>
      </c>
      <c r="O36" s="851">
        <f t="shared" si="6"/>
        <v>4.5190931686374933E-2</v>
      </c>
      <c r="P36" s="852">
        <v>40</v>
      </c>
      <c r="Q36" s="851">
        <f t="shared" si="7"/>
        <v>0.14973982705049976</v>
      </c>
      <c r="R36" s="852">
        <v>50</v>
      </c>
      <c r="S36" s="851">
        <f t="shared" si="8"/>
        <v>0.18854406274746408</v>
      </c>
      <c r="T36" s="852">
        <v>50</v>
      </c>
      <c r="U36" s="851">
        <f t="shared" si="9"/>
        <v>0.19168104274487255</v>
      </c>
    </row>
    <row r="37" spans="1:21" ht="16.5">
      <c r="A37" s="835" t="s">
        <v>1295</v>
      </c>
      <c r="B37" s="850">
        <v>50</v>
      </c>
      <c r="C37" s="851">
        <f t="shared" si="0"/>
        <v>0.18911456560384282</v>
      </c>
      <c r="D37" s="850">
        <v>36</v>
      </c>
      <c r="E37" s="851">
        <f t="shared" si="1"/>
        <v>0.13953488372093023</v>
      </c>
      <c r="F37" s="850">
        <v>35</v>
      </c>
      <c r="G37" s="851">
        <f t="shared" si="2"/>
        <v>0.14187271990271585</v>
      </c>
      <c r="H37" s="850">
        <v>68</v>
      </c>
      <c r="I37" s="851">
        <f t="shared" si="3"/>
        <v>0.26896606281148644</v>
      </c>
      <c r="J37" s="850">
        <v>63</v>
      </c>
      <c r="K37" s="851">
        <f t="shared" si="4"/>
        <v>0.25088606586754808</v>
      </c>
      <c r="L37" s="852">
        <v>51</v>
      </c>
      <c r="M37" s="851">
        <f t="shared" si="5"/>
        <v>0.2071065989847716</v>
      </c>
      <c r="N37" s="852">
        <v>70</v>
      </c>
      <c r="O37" s="851">
        <f t="shared" si="6"/>
        <v>0.26361376817052046</v>
      </c>
      <c r="P37" s="852">
        <v>95</v>
      </c>
      <c r="Q37" s="851">
        <f t="shared" si="7"/>
        <v>0.35563208924493689</v>
      </c>
      <c r="R37" s="852">
        <v>45</v>
      </c>
      <c r="S37" s="851">
        <f t="shared" si="8"/>
        <v>0.16968965647271766</v>
      </c>
      <c r="T37" s="852">
        <v>46</v>
      </c>
      <c r="U37" s="851">
        <f t="shared" si="9"/>
        <v>0.17634655932528273</v>
      </c>
    </row>
    <row r="38" spans="1:21" ht="20.100000000000001" customHeight="1">
      <c r="A38" s="835" t="s">
        <v>483</v>
      </c>
      <c r="B38" s="850">
        <v>53</v>
      </c>
      <c r="C38" s="851">
        <f t="shared" si="0"/>
        <v>0.20046143954007339</v>
      </c>
      <c r="D38" s="850">
        <v>38</v>
      </c>
      <c r="E38" s="851">
        <f t="shared" si="1"/>
        <v>0.14728682170542634</v>
      </c>
      <c r="F38" s="850">
        <v>39</v>
      </c>
      <c r="G38" s="851">
        <f t="shared" si="2"/>
        <v>0.1580867450344548</v>
      </c>
      <c r="H38" s="850">
        <v>56</v>
      </c>
      <c r="I38" s="851">
        <f t="shared" si="3"/>
        <v>0.22150146349181238</v>
      </c>
      <c r="J38" s="850">
        <v>46</v>
      </c>
      <c r="K38" s="851">
        <f t="shared" si="4"/>
        <v>0.18318665126836844</v>
      </c>
      <c r="L38" s="852">
        <v>56</v>
      </c>
      <c r="M38" s="851">
        <f t="shared" si="5"/>
        <v>0.22741116751269036</v>
      </c>
      <c r="N38" s="852">
        <v>70</v>
      </c>
      <c r="O38" s="851">
        <f t="shared" si="6"/>
        <v>0.26361376817052046</v>
      </c>
      <c r="P38" s="852">
        <v>39</v>
      </c>
      <c r="Q38" s="851">
        <f t="shared" si="7"/>
        <v>0.14599633137423726</v>
      </c>
      <c r="R38" s="852">
        <v>33</v>
      </c>
      <c r="S38" s="851">
        <f t="shared" si="8"/>
        <v>0.1244390814133263</v>
      </c>
      <c r="T38" s="852">
        <v>42</v>
      </c>
      <c r="U38" s="851">
        <f t="shared" si="9"/>
        <v>0.16101207590569294</v>
      </c>
    </row>
    <row r="39" spans="1:21" ht="20.100000000000001" customHeight="1">
      <c r="A39" s="835" t="s">
        <v>466</v>
      </c>
      <c r="B39" s="850">
        <v>33</v>
      </c>
      <c r="C39" s="851">
        <f t="shared" si="0"/>
        <v>0.12481561329853626</v>
      </c>
      <c r="D39" s="850">
        <v>59</v>
      </c>
      <c r="E39" s="851">
        <f t="shared" si="1"/>
        <v>0.22868217054263568</v>
      </c>
      <c r="F39" s="850">
        <v>62</v>
      </c>
      <c r="G39" s="851">
        <f t="shared" si="2"/>
        <v>0.25131738954195382</v>
      </c>
      <c r="H39" s="850">
        <v>69</v>
      </c>
      <c r="I39" s="851">
        <f t="shared" si="3"/>
        <v>0.27292144608812596</v>
      </c>
      <c r="J39" s="850">
        <v>33</v>
      </c>
      <c r="K39" s="851">
        <f t="shared" si="4"/>
        <v>0.13141651069252519</v>
      </c>
      <c r="L39" s="852">
        <v>44</v>
      </c>
      <c r="M39" s="851">
        <f t="shared" si="5"/>
        <v>0.17868020304568527</v>
      </c>
      <c r="N39" s="852">
        <v>39</v>
      </c>
      <c r="O39" s="851">
        <f t="shared" si="6"/>
        <v>0.14687052798071853</v>
      </c>
      <c r="P39" s="852">
        <v>39</v>
      </c>
      <c r="Q39" s="851">
        <f t="shared" si="7"/>
        <v>0.14599633137423726</v>
      </c>
      <c r="R39" s="852">
        <v>34</v>
      </c>
      <c r="S39" s="851">
        <f t="shared" si="8"/>
        <v>0.12820996266827556</v>
      </c>
      <c r="T39" s="852">
        <v>36</v>
      </c>
      <c r="U39" s="851">
        <f t="shared" si="9"/>
        <v>0.13801035077630822</v>
      </c>
    </row>
    <row r="40" spans="1:21" ht="20.100000000000001" customHeight="1">
      <c r="A40" s="835" t="s">
        <v>1054</v>
      </c>
      <c r="B40" s="850">
        <v>16</v>
      </c>
      <c r="C40" s="851">
        <f t="shared" si="0"/>
        <v>6.05166609932297E-2</v>
      </c>
      <c r="D40" s="850">
        <v>15</v>
      </c>
      <c r="E40" s="851">
        <f t="shared" si="1"/>
        <v>5.8139534883720929E-2</v>
      </c>
      <c r="F40" s="850">
        <v>31</v>
      </c>
      <c r="G40" s="851">
        <f t="shared" si="2"/>
        <v>0.12565869477097691</v>
      </c>
      <c r="H40" s="850">
        <v>27</v>
      </c>
      <c r="I40" s="851">
        <f t="shared" si="3"/>
        <v>0.10679534846926668</v>
      </c>
      <c r="J40" s="850">
        <v>21</v>
      </c>
      <c r="K40" s="851">
        <f t="shared" si="4"/>
        <v>8.3628688622516031E-2</v>
      </c>
      <c r="L40" s="852">
        <v>19</v>
      </c>
      <c r="M40" s="851">
        <f t="shared" si="5"/>
        <v>7.7157360406091377E-2</v>
      </c>
      <c r="N40" s="852">
        <v>20</v>
      </c>
      <c r="O40" s="851">
        <f t="shared" si="6"/>
        <v>7.5318219477291559E-2</v>
      </c>
      <c r="P40" s="852">
        <v>21</v>
      </c>
      <c r="Q40" s="851">
        <f t="shared" si="7"/>
        <v>7.8613409201512371E-2</v>
      </c>
      <c r="R40" s="852">
        <v>39</v>
      </c>
      <c r="S40" s="851">
        <f t="shared" si="8"/>
        <v>0.14706436894302199</v>
      </c>
      <c r="T40" s="852">
        <v>35</v>
      </c>
      <c r="U40" s="851">
        <f t="shared" si="9"/>
        <v>0.13417672992141078</v>
      </c>
    </row>
    <row r="41" spans="1:21" ht="33">
      <c r="A41" s="835" t="s">
        <v>1151</v>
      </c>
      <c r="B41" s="850">
        <v>136</v>
      </c>
      <c r="C41" s="851">
        <f t="shared" si="0"/>
        <v>0.5143916184424524</v>
      </c>
      <c r="D41" s="850">
        <v>106</v>
      </c>
      <c r="E41" s="851">
        <f t="shared" si="1"/>
        <v>0.41085271317829453</v>
      </c>
      <c r="F41" s="850">
        <v>109</v>
      </c>
      <c r="G41" s="851">
        <f t="shared" si="2"/>
        <v>0.44183218483988651</v>
      </c>
      <c r="H41" s="850">
        <v>41</v>
      </c>
      <c r="I41" s="851">
        <f t="shared" si="3"/>
        <v>0.16217071434221975</v>
      </c>
      <c r="J41" s="850">
        <v>56</v>
      </c>
      <c r="K41" s="851">
        <f t="shared" si="4"/>
        <v>0.22300983632670943</v>
      </c>
      <c r="L41" s="852">
        <v>56</v>
      </c>
      <c r="M41" s="851">
        <f t="shared" si="5"/>
        <v>0.22741116751269036</v>
      </c>
      <c r="N41" s="852">
        <v>33</v>
      </c>
      <c r="O41" s="851">
        <f t="shared" si="6"/>
        <v>0.12427506213753108</v>
      </c>
      <c r="P41" s="852">
        <v>61</v>
      </c>
      <c r="Q41" s="851">
        <f t="shared" si="7"/>
        <v>0.22835323625201212</v>
      </c>
      <c r="R41" s="852">
        <v>38</v>
      </c>
      <c r="S41" s="851">
        <f t="shared" si="8"/>
        <v>0.14329348768807271</v>
      </c>
      <c r="T41" s="852">
        <v>31</v>
      </c>
      <c r="U41" s="851">
        <f t="shared" si="9"/>
        <v>0.11884224650182097</v>
      </c>
    </row>
    <row r="42" spans="1:21" ht="20.100000000000001" customHeight="1">
      <c r="A42" s="835" t="s">
        <v>1050</v>
      </c>
      <c r="B42" s="850">
        <v>54</v>
      </c>
      <c r="C42" s="851">
        <f t="shared" si="0"/>
        <v>0.20424373085215025</v>
      </c>
      <c r="D42" s="850">
        <v>60</v>
      </c>
      <c r="E42" s="851">
        <f t="shared" si="1"/>
        <v>0.23255813953488372</v>
      </c>
      <c r="F42" s="850">
        <v>55</v>
      </c>
      <c r="G42" s="851">
        <f t="shared" si="2"/>
        <v>0.22294284556141061</v>
      </c>
      <c r="H42" s="850">
        <v>47</v>
      </c>
      <c r="I42" s="851">
        <f t="shared" si="3"/>
        <v>0.1859030140020568</v>
      </c>
      <c r="J42" s="850">
        <v>35</v>
      </c>
      <c r="K42" s="851">
        <f t="shared" si="4"/>
        <v>0.13938114770419338</v>
      </c>
      <c r="L42" s="852">
        <v>16</v>
      </c>
      <c r="M42" s="851">
        <f t="shared" si="5"/>
        <v>6.4974619289340105E-2</v>
      </c>
      <c r="N42" s="852">
        <v>31</v>
      </c>
      <c r="O42" s="851">
        <f t="shared" si="6"/>
        <v>0.11674324018980191</v>
      </c>
      <c r="P42" s="852">
        <v>31</v>
      </c>
      <c r="Q42" s="851">
        <f t="shared" si="7"/>
        <v>0.11604836596413731</v>
      </c>
      <c r="R42" s="852">
        <v>42</v>
      </c>
      <c r="S42" s="851">
        <f t="shared" si="8"/>
        <v>0.15837701270786983</v>
      </c>
      <c r="T42" s="852">
        <v>30</v>
      </c>
      <c r="U42" s="851">
        <f t="shared" si="9"/>
        <v>0.11500862564692352</v>
      </c>
    </row>
    <row r="43" spans="1:21" ht="20.100000000000001" customHeight="1">
      <c r="A43" s="835" t="s">
        <v>1264</v>
      </c>
      <c r="B43" s="850">
        <v>77</v>
      </c>
      <c r="C43" s="851">
        <f t="shared" si="0"/>
        <v>0.29123643102991792</v>
      </c>
      <c r="D43" s="850">
        <v>52</v>
      </c>
      <c r="E43" s="851">
        <f t="shared" si="1"/>
        <v>0.20155038759689922</v>
      </c>
      <c r="F43" s="850">
        <v>48</v>
      </c>
      <c r="G43" s="851">
        <f t="shared" si="2"/>
        <v>0.19456830158086746</v>
      </c>
      <c r="H43" s="850">
        <v>43</v>
      </c>
      <c r="I43" s="851">
        <f t="shared" si="3"/>
        <v>0.17008148089549877</v>
      </c>
      <c r="J43" s="850">
        <v>35</v>
      </c>
      <c r="K43" s="851">
        <f t="shared" si="4"/>
        <v>0.13938114770419338</v>
      </c>
      <c r="L43" s="852">
        <v>37</v>
      </c>
      <c r="M43" s="851">
        <f t="shared" si="5"/>
        <v>0.15025380710659897</v>
      </c>
      <c r="N43" s="852">
        <v>21</v>
      </c>
      <c r="O43" s="851">
        <f t="shared" si="6"/>
        <v>7.9084130451156143E-2</v>
      </c>
      <c r="P43" s="852">
        <v>26</v>
      </c>
      <c r="Q43" s="851">
        <f t="shared" si="7"/>
        <v>9.7330887582824849E-2</v>
      </c>
      <c r="R43" s="852">
        <v>12</v>
      </c>
      <c r="S43" s="851">
        <f t="shared" si="8"/>
        <v>4.5250575059391382E-2</v>
      </c>
      <c r="T43" s="852">
        <v>24</v>
      </c>
      <c r="U43" s="851">
        <f t="shared" si="9"/>
        <v>9.200690051753882E-2</v>
      </c>
    </row>
    <row r="44" spans="1:21" ht="20.100000000000001" customHeight="1">
      <c r="A44" s="835" t="s">
        <v>1056</v>
      </c>
      <c r="B44" s="850">
        <v>9</v>
      </c>
      <c r="C44" s="851">
        <f t="shared" si="0"/>
        <v>3.4040621808691704E-2</v>
      </c>
      <c r="D44" s="850">
        <v>10</v>
      </c>
      <c r="E44" s="851">
        <f t="shared" si="1"/>
        <v>3.875968992248062E-2</v>
      </c>
      <c r="F44" s="850">
        <v>12</v>
      </c>
      <c r="G44" s="851">
        <f t="shared" si="2"/>
        <v>4.8642075395216866E-2</v>
      </c>
      <c r="H44" s="850">
        <v>15</v>
      </c>
      <c r="I44" s="851">
        <f t="shared" si="3"/>
        <v>5.933074914959259E-2</v>
      </c>
      <c r="J44" s="850">
        <v>18</v>
      </c>
      <c r="K44" s="851">
        <f t="shared" si="4"/>
        <v>7.1681733105013745E-2</v>
      </c>
      <c r="L44" s="852">
        <v>19</v>
      </c>
      <c r="M44" s="851">
        <f t="shared" si="5"/>
        <v>7.7157360406091377E-2</v>
      </c>
      <c r="N44" s="852">
        <v>12</v>
      </c>
      <c r="O44" s="851">
        <f t="shared" si="6"/>
        <v>4.5190931686374933E-2</v>
      </c>
      <c r="P44" s="852">
        <v>19</v>
      </c>
      <c r="Q44" s="851">
        <f t="shared" si="7"/>
        <v>7.1126417848987392E-2</v>
      </c>
      <c r="R44" s="852">
        <v>31</v>
      </c>
      <c r="S44" s="851">
        <f t="shared" si="8"/>
        <v>0.11689731890342774</v>
      </c>
      <c r="T44" s="852">
        <v>23</v>
      </c>
      <c r="U44" s="851">
        <f t="shared" si="9"/>
        <v>8.8173279662641366E-2</v>
      </c>
    </row>
    <row r="45" spans="1:21" ht="20.100000000000001" customHeight="1">
      <c r="A45" s="835" t="s">
        <v>1149</v>
      </c>
      <c r="B45" s="850">
        <v>96</v>
      </c>
      <c r="C45" s="851">
        <f t="shared" si="0"/>
        <v>0.36309996595937816</v>
      </c>
      <c r="D45" s="850">
        <v>57</v>
      </c>
      <c r="E45" s="851">
        <f t="shared" si="1"/>
        <v>0.22093023255813954</v>
      </c>
      <c r="F45" s="850">
        <v>83</v>
      </c>
      <c r="G45" s="851">
        <f t="shared" si="2"/>
        <v>0.33644102148358329</v>
      </c>
      <c r="H45" s="850">
        <v>44</v>
      </c>
      <c r="I45" s="851">
        <f t="shared" si="3"/>
        <v>0.17403686417213829</v>
      </c>
      <c r="J45" s="850">
        <v>65</v>
      </c>
      <c r="K45" s="851">
        <f t="shared" si="4"/>
        <v>0.2588507028792163</v>
      </c>
      <c r="L45" s="852">
        <v>22</v>
      </c>
      <c r="M45" s="851">
        <f t="shared" si="5"/>
        <v>8.9340101522842635E-2</v>
      </c>
      <c r="N45" s="852">
        <v>14</v>
      </c>
      <c r="O45" s="851">
        <f t="shared" si="6"/>
        <v>5.2722753634104093E-2</v>
      </c>
      <c r="P45" s="852">
        <v>32</v>
      </c>
      <c r="Q45" s="851">
        <f t="shared" si="7"/>
        <v>0.1197918616403998</v>
      </c>
      <c r="R45" s="852">
        <v>19</v>
      </c>
      <c r="S45" s="851">
        <f t="shared" si="8"/>
        <v>7.1646743844036354E-2</v>
      </c>
      <c r="T45" s="852">
        <v>22</v>
      </c>
      <c r="U45" s="851">
        <f t="shared" si="9"/>
        <v>8.4339658807743911E-2</v>
      </c>
    </row>
    <row r="46" spans="1:21" ht="20.100000000000001" customHeight="1">
      <c r="A46" s="835" t="s">
        <v>484</v>
      </c>
      <c r="B46" s="850">
        <v>26</v>
      </c>
      <c r="C46" s="851">
        <f t="shared" si="0"/>
        <v>9.8339574113998268E-2</v>
      </c>
      <c r="D46" s="850">
        <v>15</v>
      </c>
      <c r="E46" s="851">
        <f t="shared" si="1"/>
        <v>5.8139534883720929E-2</v>
      </c>
      <c r="F46" s="850">
        <v>12</v>
      </c>
      <c r="G46" s="851">
        <f t="shared" si="2"/>
        <v>4.8642075395216866E-2</v>
      </c>
      <c r="H46" s="850">
        <v>27</v>
      </c>
      <c r="I46" s="851">
        <f t="shared" si="3"/>
        <v>0.10679534846926668</v>
      </c>
      <c r="J46" s="850">
        <v>18</v>
      </c>
      <c r="K46" s="851">
        <f t="shared" si="4"/>
        <v>7.1681733105013745E-2</v>
      </c>
      <c r="L46" s="852">
        <v>24</v>
      </c>
      <c r="M46" s="851">
        <f t="shared" si="5"/>
        <v>9.746192893401015E-2</v>
      </c>
      <c r="N46" s="852">
        <v>24</v>
      </c>
      <c r="O46" s="851">
        <f t="shared" si="6"/>
        <v>9.0381863372749865E-2</v>
      </c>
      <c r="P46" s="852">
        <v>19</v>
      </c>
      <c r="Q46" s="851">
        <f t="shared" si="7"/>
        <v>7.1126417848987392E-2</v>
      </c>
      <c r="R46" s="852">
        <v>29</v>
      </c>
      <c r="S46" s="851">
        <f t="shared" si="8"/>
        <v>0.10935555639352916</v>
      </c>
      <c r="T46" s="852">
        <v>22</v>
      </c>
      <c r="U46" s="851">
        <f t="shared" si="9"/>
        <v>8.4339658807743911E-2</v>
      </c>
    </row>
    <row r="47" spans="1:21" ht="20.100000000000001" customHeight="1">
      <c r="A47" s="835" t="s">
        <v>1266</v>
      </c>
      <c r="B47" s="850">
        <v>181</v>
      </c>
      <c r="C47" s="851">
        <f t="shared" si="0"/>
        <v>0.68459472748591088</v>
      </c>
      <c r="D47" s="850">
        <v>147</v>
      </c>
      <c r="E47" s="851">
        <f t="shared" si="1"/>
        <v>0.56976744186046502</v>
      </c>
      <c r="F47" s="850">
        <v>108</v>
      </c>
      <c r="G47" s="851">
        <f t="shared" si="2"/>
        <v>0.43777867855695174</v>
      </c>
      <c r="H47" s="850">
        <v>91</v>
      </c>
      <c r="I47" s="851">
        <f t="shared" si="3"/>
        <v>0.35993987817419509</v>
      </c>
      <c r="J47" s="850">
        <v>82</v>
      </c>
      <c r="K47" s="851">
        <f t="shared" si="4"/>
        <v>0.32655011747839591</v>
      </c>
      <c r="L47" s="852">
        <v>49</v>
      </c>
      <c r="M47" s="851">
        <f t="shared" si="5"/>
        <v>0.19898477157360406</v>
      </c>
      <c r="N47" s="852">
        <v>56</v>
      </c>
      <c r="O47" s="851">
        <f t="shared" si="6"/>
        <v>0.21089101453641637</v>
      </c>
      <c r="P47" s="852">
        <v>53</v>
      </c>
      <c r="Q47" s="851">
        <f t="shared" si="7"/>
        <v>0.19840527084191215</v>
      </c>
      <c r="R47" s="852">
        <v>25</v>
      </c>
      <c r="S47" s="851">
        <f t="shared" si="8"/>
        <v>9.4272031373732038E-2</v>
      </c>
      <c r="T47" s="852">
        <v>22</v>
      </c>
      <c r="U47" s="851">
        <f t="shared" si="9"/>
        <v>8.4339658807743911E-2</v>
      </c>
    </row>
    <row r="48" spans="1:21" ht="20.100000000000001" customHeight="1">
      <c r="A48" s="835" t="s">
        <v>757</v>
      </c>
      <c r="B48" s="850">
        <v>25</v>
      </c>
      <c r="C48" s="851">
        <f t="shared" si="0"/>
        <v>9.4557282801921411E-2</v>
      </c>
      <c r="D48" s="850">
        <v>19</v>
      </c>
      <c r="E48" s="851">
        <f t="shared" si="1"/>
        <v>7.364341085271317E-2</v>
      </c>
      <c r="F48" s="850">
        <v>19</v>
      </c>
      <c r="G48" s="851">
        <f t="shared" si="2"/>
        <v>7.7016619375760029E-2</v>
      </c>
      <c r="H48" s="850">
        <v>16</v>
      </c>
      <c r="I48" s="851">
        <f t="shared" si="3"/>
        <v>6.32861324262321E-2</v>
      </c>
      <c r="J48" s="850">
        <v>16</v>
      </c>
      <c r="K48" s="851">
        <f t="shared" si="4"/>
        <v>6.3717096093345554E-2</v>
      </c>
      <c r="L48" s="852">
        <v>22</v>
      </c>
      <c r="M48" s="851">
        <f t="shared" si="5"/>
        <v>8.9340101522842635E-2</v>
      </c>
      <c r="N48" s="852">
        <v>20</v>
      </c>
      <c r="O48" s="851">
        <f t="shared" si="6"/>
        <v>7.5318219477291559E-2</v>
      </c>
      <c r="P48" s="852">
        <v>18</v>
      </c>
      <c r="Q48" s="851">
        <f t="shared" si="7"/>
        <v>6.7382922172724888E-2</v>
      </c>
      <c r="R48" s="852">
        <v>25</v>
      </c>
      <c r="S48" s="851">
        <f t="shared" si="8"/>
        <v>9.4272031373732038E-2</v>
      </c>
      <c r="T48" s="852">
        <v>19</v>
      </c>
      <c r="U48" s="851">
        <f t="shared" si="9"/>
        <v>7.2838796243051562E-2</v>
      </c>
    </row>
    <row r="49" spans="1:22" ht="20.100000000000001" customHeight="1">
      <c r="A49" s="835" t="s">
        <v>1048</v>
      </c>
      <c r="B49" s="850">
        <v>2</v>
      </c>
      <c r="C49" s="851">
        <f t="shared" si="0"/>
        <v>7.5645826241537125E-3</v>
      </c>
      <c r="D49" s="850">
        <v>8</v>
      </c>
      <c r="E49" s="851">
        <f t="shared" si="1"/>
        <v>3.1007751937984499E-2</v>
      </c>
      <c r="F49" s="850">
        <v>3</v>
      </c>
      <c r="G49" s="851">
        <f t="shared" si="2"/>
        <v>1.2160518848804217E-2</v>
      </c>
      <c r="H49" s="850">
        <v>5</v>
      </c>
      <c r="I49" s="851">
        <f t="shared" si="3"/>
        <v>1.9776916383197531E-2</v>
      </c>
      <c r="J49" s="850">
        <v>5</v>
      </c>
      <c r="K49" s="851">
        <f t="shared" si="4"/>
        <v>1.9911592529170484E-2</v>
      </c>
      <c r="L49" s="852">
        <v>46</v>
      </c>
      <c r="M49" s="851">
        <f t="shared" si="5"/>
        <v>0.18680203045685279</v>
      </c>
      <c r="N49" s="852">
        <v>58</v>
      </c>
      <c r="O49" s="851">
        <f t="shared" si="6"/>
        <v>0.21842283648414551</v>
      </c>
      <c r="P49" s="852">
        <v>63</v>
      </c>
      <c r="Q49" s="851">
        <f t="shared" si="7"/>
        <v>0.23584022760453713</v>
      </c>
      <c r="R49" s="852">
        <v>75</v>
      </c>
      <c r="S49" s="851">
        <f t="shared" si="8"/>
        <v>0.28281609412119613</v>
      </c>
      <c r="T49" s="852">
        <v>18</v>
      </c>
      <c r="U49" s="851">
        <f t="shared" si="9"/>
        <v>6.9005175388154108E-2</v>
      </c>
    </row>
    <row r="50" spans="1:22" ht="20.100000000000001" customHeight="1">
      <c r="A50" s="835" t="s">
        <v>545</v>
      </c>
      <c r="B50" s="850">
        <v>25</v>
      </c>
      <c r="C50" s="851">
        <f t="shared" si="0"/>
        <v>9.4557282801921411E-2</v>
      </c>
      <c r="D50" s="850">
        <v>27</v>
      </c>
      <c r="E50" s="851">
        <f t="shared" si="1"/>
        <v>0.10465116279069768</v>
      </c>
      <c r="F50" s="850">
        <v>22</v>
      </c>
      <c r="G50" s="851">
        <f t="shared" si="2"/>
        <v>8.9177138224564245E-2</v>
      </c>
      <c r="H50" s="850">
        <v>14</v>
      </c>
      <c r="I50" s="851">
        <f t="shared" si="3"/>
        <v>5.5375365872953095E-2</v>
      </c>
      <c r="J50" s="850">
        <v>16</v>
      </c>
      <c r="K50" s="851">
        <f t="shared" si="4"/>
        <v>6.3717096093345554E-2</v>
      </c>
      <c r="L50" s="852">
        <v>14</v>
      </c>
      <c r="M50" s="851">
        <f t="shared" si="5"/>
        <v>5.685279187817259E-2</v>
      </c>
      <c r="N50" s="852">
        <v>16</v>
      </c>
      <c r="O50" s="851">
        <f t="shared" si="6"/>
        <v>6.0254575581833239E-2</v>
      </c>
      <c r="P50" s="852">
        <v>21</v>
      </c>
      <c r="Q50" s="851">
        <f t="shared" si="7"/>
        <v>7.8613409201512371E-2</v>
      </c>
      <c r="R50" s="852">
        <v>19</v>
      </c>
      <c r="S50" s="851">
        <f t="shared" si="8"/>
        <v>7.1646743844036354E-2</v>
      </c>
      <c r="T50" s="852">
        <v>18</v>
      </c>
      <c r="U50" s="851">
        <f t="shared" si="9"/>
        <v>6.9005175388154108E-2</v>
      </c>
    </row>
    <row r="51" spans="1:22" ht="20.100000000000001" customHeight="1">
      <c r="A51" s="846" t="s">
        <v>1040</v>
      </c>
      <c r="B51" s="850">
        <v>7</v>
      </c>
      <c r="C51" s="851">
        <f t="shared" si="0"/>
        <v>2.6476039184537992E-2</v>
      </c>
      <c r="D51" s="850">
        <v>8</v>
      </c>
      <c r="E51" s="851">
        <f t="shared" si="1"/>
        <v>3.1007751937984499E-2</v>
      </c>
      <c r="F51" s="850">
        <v>2</v>
      </c>
      <c r="G51" s="851">
        <f t="shared" si="2"/>
        <v>8.1070125658694783E-3</v>
      </c>
      <c r="H51" s="850">
        <v>7</v>
      </c>
      <c r="I51" s="851">
        <f t="shared" si="3"/>
        <v>2.7687682936476547E-2</v>
      </c>
      <c r="J51" s="850">
        <v>13</v>
      </c>
      <c r="K51" s="851">
        <f t="shared" si="4"/>
        <v>5.1770140575843254E-2</v>
      </c>
      <c r="L51" s="852">
        <v>8</v>
      </c>
      <c r="M51" s="851">
        <f t="shared" si="5"/>
        <v>3.2487309644670052E-2</v>
      </c>
      <c r="N51" s="852">
        <v>10</v>
      </c>
      <c r="O51" s="851">
        <f t="shared" si="6"/>
        <v>3.765910973864578E-2</v>
      </c>
      <c r="P51" s="852">
        <v>13</v>
      </c>
      <c r="Q51" s="851">
        <f t="shared" si="7"/>
        <v>4.8665443791412424E-2</v>
      </c>
      <c r="R51" s="852">
        <v>15</v>
      </c>
      <c r="S51" s="851">
        <f t="shared" si="8"/>
        <v>5.6563218824239224E-2</v>
      </c>
      <c r="T51" s="852">
        <v>12</v>
      </c>
      <c r="U51" s="851">
        <f t="shared" si="9"/>
        <v>4.600345025876941E-2</v>
      </c>
    </row>
    <row r="52" spans="1:22" ht="20.100000000000001" customHeight="1">
      <c r="A52" s="835" t="s">
        <v>1268</v>
      </c>
      <c r="B52" s="850">
        <v>13</v>
      </c>
      <c r="C52" s="851">
        <f t="shared" si="0"/>
        <v>4.9169787056999134E-2</v>
      </c>
      <c r="D52" s="850">
        <v>18</v>
      </c>
      <c r="E52" s="851">
        <f t="shared" si="1"/>
        <v>6.9767441860465115E-2</v>
      </c>
      <c r="F52" s="850">
        <v>15</v>
      </c>
      <c r="G52" s="851">
        <f t="shared" si="2"/>
        <v>6.0802594244021083E-2</v>
      </c>
      <c r="H52" s="850">
        <v>13</v>
      </c>
      <c r="I52" s="851">
        <f t="shared" si="3"/>
        <v>5.1419982596313578E-2</v>
      </c>
      <c r="J52" s="850">
        <v>10</v>
      </c>
      <c r="K52" s="851">
        <f t="shared" si="4"/>
        <v>3.9823185058340968E-2</v>
      </c>
      <c r="L52" s="852">
        <v>9</v>
      </c>
      <c r="M52" s="851">
        <f t="shared" si="5"/>
        <v>3.654822335025381E-2</v>
      </c>
      <c r="N52" s="852">
        <v>15</v>
      </c>
      <c r="O52" s="851">
        <f t="shared" si="6"/>
        <v>5.6488664607968669E-2</v>
      </c>
      <c r="P52" s="852">
        <v>13</v>
      </c>
      <c r="Q52" s="851">
        <f t="shared" si="7"/>
        <v>4.8665443791412424E-2</v>
      </c>
      <c r="R52" s="852">
        <v>6</v>
      </c>
      <c r="S52" s="851">
        <f t="shared" si="8"/>
        <v>2.2625287529695691E-2</v>
      </c>
      <c r="T52" s="852">
        <v>9</v>
      </c>
      <c r="U52" s="851">
        <f t="shared" si="9"/>
        <v>3.4502587694077054E-2</v>
      </c>
    </row>
    <row r="53" spans="1:22" ht="20.100000000000001" customHeight="1">
      <c r="A53" s="835" t="s">
        <v>479</v>
      </c>
      <c r="B53" s="850">
        <v>21</v>
      </c>
      <c r="C53" s="851">
        <f t="shared" si="0"/>
        <v>7.9428117553613981E-2</v>
      </c>
      <c r="D53" s="850">
        <v>25</v>
      </c>
      <c r="E53" s="851">
        <f t="shared" si="1"/>
        <v>9.6899224806201556E-2</v>
      </c>
      <c r="F53" s="850">
        <v>19</v>
      </c>
      <c r="G53" s="851">
        <f t="shared" si="2"/>
        <v>7.7016619375760029E-2</v>
      </c>
      <c r="H53" s="850">
        <v>19</v>
      </c>
      <c r="I53" s="851">
        <f t="shared" si="3"/>
        <v>7.5152282256150629E-2</v>
      </c>
      <c r="J53" s="850">
        <v>19</v>
      </c>
      <c r="K53" s="851">
        <f t="shared" si="4"/>
        <v>7.5664051610847841E-2</v>
      </c>
      <c r="L53" s="852">
        <v>15</v>
      </c>
      <c r="M53" s="851">
        <f t="shared" si="5"/>
        <v>6.0913705583756347E-2</v>
      </c>
      <c r="N53" s="852">
        <v>17</v>
      </c>
      <c r="O53" s="851">
        <f t="shared" si="6"/>
        <v>6.4020486555697823E-2</v>
      </c>
      <c r="P53" s="852">
        <v>18</v>
      </c>
      <c r="Q53" s="851">
        <f t="shared" si="7"/>
        <v>6.7382922172724888E-2</v>
      </c>
      <c r="R53" s="852">
        <v>17</v>
      </c>
      <c r="S53" s="851">
        <f t="shared" si="8"/>
        <v>6.4104981334137778E-2</v>
      </c>
      <c r="T53" s="852">
        <v>8</v>
      </c>
      <c r="U53" s="851">
        <f t="shared" si="9"/>
        <v>3.0668966839179603E-2</v>
      </c>
    </row>
    <row r="54" spans="1:22" ht="20.100000000000001" customHeight="1">
      <c r="A54" s="835" t="s">
        <v>1296</v>
      </c>
      <c r="B54" s="850">
        <v>20</v>
      </c>
      <c r="C54" s="851">
        <f t="shared" si="0"/>
        <v>7.5645826241537123E-2</v>
      </c>
      <c r="D54" s="850">
        <v>18</v>
      </c>
      <c r="E54" s="851">
        <f t="shared" si="1"/>
        <v>6.9767441860465115E-2</v>
      </c>
      <c r="F54" s="850">
        <v>20</v>
      </c>
      <c r="G54" s="851">
        <f t="shared" si="2"/>
        <v>8.1070125658694772E-2</v>
      </c>
      <c r="H54" s="850">
        <v>9</v>
      </c>
      <c r="I54" s="851">
        <f t="shared" si="3"/>
        <v>3.5598449489755553E-2</v>
      </c>
      <c r="J54" s="850">
        <v>9</v>
      </c>
      <c r="K54" s="851">
        <f t="shared" si="4"/>
        <v>3.5840866552506873E-2</v>
      </c>
      <c r="L54" s="852">
        <v>2</v>
      </c>
      <c r="M54" s="851">
        <f t="shared" si="5"/>
        <v>8.1218274111675131E-3</v>
      </c>
      <c r="N54" s="852">
        <v>3</v>
      </c>
      <c r="O54" s="851">
        <f t="shared" si="6"/>
        <v>1.1297732921593733E-2</v>
      </c>
      <c r="P54" s="852">
        <v>2</v>
      </c>
      <c r="Q54" s="851">
        <f t="shared" si="7"/>
        <v>7.4869913525249876E-3</v>
      </c>
      <c r="R54" s="852">
        <v>2</v>
      </c>
      <c r="S54" s="851">
        <f t="shared" si="8"/>
        <v>7.5417625098985631E-3</v>
      </c>
      <c r="T54" s="852">
        <v>8</v>
      </c>
      <c r="U54" s="851">
        <f t="shared" si="9"/>
        <v>3.0668966839179603E-2</v>
      </c>
    </row>
    <row r="55" spans="1:22" ht="20.100000000000001" customHeight="1">
      <c r="A55" s="846" t="s">
        <v>1042</v>
      </c>
      <c r="B55" s="850">
        <v>1</v>
      </c>
      <c r="C55" s="851">
        <f t="shared" si="0"/>
        <v>3.7822913120768562E-3</v>
      </c>
      <c r="D55" s="850">
        <v>3</v>
      </c>
      <c r="E55" s="851">
        <f t="shared" si="1"/>
        <v>1.1627906976744186E-2</v>
      </c>
      <c r="F55" s="850">
        <v>3</v>
      </c>
      <c r="G55" s="851">
        <f t="shared" si="2"/>
        <v>1.2160518848804217E-2</v>
      </c>
      <c r="H55" s="850">
        <v>4</v>
      </c>
      <c r="I55" s="851">
        <f t="shared" si="3"/>
        <v>1.5821533106558025E-2</v>
      </c>
      <c r="J55" s="850">
        <v>3</v>
      </c>
      <c r="K55" s="851">
        <f t="shared" si="4"/>
        <v>1.194695551750229E-2</v>
      </c>
      <c r="L55" s="852">
        <v>5</v>
      </c>
      <c r="M55" s="851">
        <f t="shared" si="5"/>
        <v>2.030456852791878E-2</v>
      </c>
      <c r="N55" s="852">
        <v>3</v>
      </c>
      <c r="O55" s="851">
        <f t="shared" si="6"/>
        <v>1.1297732921593733E-2</v>
      </c>
      <c r="P55" s="852">
        <v>3</v>
      </c>
      <c r="Q55" s="851">
        <f t="shared" si="7"/>
        <v>1.1230487028787482E-2</v>
      </c>
      <c r="R55" s="852">
        <v>5</v>
      </c>
      <c r="S55" s="851">
        <f t="shared" si="8"/>
        <v>1.885440627474641E-2</v>
      </c>
      <c r="T55" s="852">
        <v>4</v>
      </c>
      <c r="U55" s="851">
        <f t="shared" si="9"/>
        <v>1.5334483419589802E-2</v>
      </c>
    </row>
    <row r="56" spans="1:22" ht="20.100000000000001" customHeight="1">
      <c r="A56" s="835" t="s">
        <v>1147</v>
      </c>
      <c r="B56" s="850">
        <v>0</v>
      </c>
      <c r="C56" s="850">
        <v>0</v>
      </c>
      <c r="D56" s="850">
        <v>0</v>
      </c>
      <c r="E56" s="850">
        <v>0</v>
      </c>
      <c r="F56" s="850">
        <v>0</v>
      </c>
      <c r="G56" s="850">
        <v>0</v>
      </c>
      <c r="H56" s="850">
        <v>0</v>
      </c>
      <c r="I56" s="850">
        <v>0</v>
      </c>
      <c r="J56" s="850">
        <v>0</v>
      </c>
      <c r="K56" s="850">
        <v>0</v>
      </c>
      <c r="L56" s="850">
        <v>0</v>
      </c>
      <c r="M56" s="850">
        <v>0</v>
      </c>
      <c r="N56" s="850">
        <v>0</v>
      </c>
      <c r="O56" s="850">
        <v>0</v>
      </c>
      <c r="P56" s="852">
        <v>5</v>
      </c>
      <c r="Q56" s="851">
        <f t="shared" si="7"/>
        <v>1.871747838131247E-2</v>
      </c>
      <c r="R56" s="852">
        <v>5</v>
      </c>
      <c r="S56" s="851">
        <f t="shared" si="8"/>
        <v>1.885440627474641E-2</v>
      </c>
      <c r="T56" s="852">
        <v>4</v>
      </c>
      <c r="U56" s="851">
        <f t="shared" si="9"/>
        <v>1.5334483419589802E-2</v>
      </c>
    </row>
    <row r="57" spans="1:22" ht="20.100000000000001" customHeight="1">
      <c r="A57" s="835" t="s">
        <v>1269</v>
      </c>
      <c r="B57" s="850">
        <v>5</v>
      </c>
      <c r="C57" s="851">
        <f>B57/B$5*100</f>
        <v>1.8911456560384281E-2</v>
      </c>
      <c r="D57" s="850">
        <v>6</v>
      </c>
      <c r="E57" s="851">
        <f>D57/D$5*100</f>
        <v>2.3255813953488372E-2</v>
      </c>
      <c r="F57" s="850">
        <v>7</v>
      </c>
      <c r="G57" s="851">
        <f>F57/F$5*100</f>
        <v>2.8374543980543166E-2</v>
      </c>
      <c r="H57" s="850">
        <v>2</v>
      </c>
      <c r="I57" s="851">
        <f>H57/H$5*100</f>
        <v>7.9107665532790125E-3</v>
      </c>
      <c r="J57" s="850">
        <v>4</v>
      </c>
      <c r="K57" s="851">
        <f>J57/J$5*100</f>
        <v>1.5929274023336389E-2</v>
      </c>
      <c r="L57" s="852">
        <v>6</v>
      </c>
      <c r="M57" s="851">
        <f>L57/L$5*100</f>
        <v>2.4365482233502538E-2</v>
      </c>
      <c r="N57" s="852">
        <v>9</v>
      </c>
      <c r="O57" s="851">
        <f>N57/N$5*100</f>
        <v>3.3893198764781203E-2</v>
      </c>
      <c r="P57" s="852">
        <v>8</v>
      </c>
      <c r="Q57" s="851">
        <f t="shared" si="7"/>
        <v>2.9947965410099951E-2</v>
      </c>
      <c r="R57" s="852">
        <v>8</v>
      </c>
      <c r="S57" s="851">
        <f t="shared" si="8"/>
        <v>3.0167050039594252E-2</v>
      </c>
      <c r="T57" s="852">
        <v>3</v>
      </c>
      <c r="U57" s="851">
        <f t="shared" si="9"/>
        <v>1.1500862564692352E-2</v>
      </c>
    </row>
    <row r="58" spans="1:22" ht="20.100000000000001" customHeight="1">
      <c r="A58" s="835" t="s">
        <v>552</v>
      </c>
      <c r="B58" s="850">
        <v>2</v>
      </c>
      <c r="C58" s="851">
        <f>B58/B$5*100</f>
        <v>7.5645826241537125E-3</v>
      </c>
      <c r="D58" s="850">
        <v>2</v>
      </c>
      <c r="E58" s="851">
        <f>D58/D$5*100</f>
        <v>7.7519379844961248E-3</v>
      </c>
      <c r="F58" s="850">
        <v>0</v>
      </c>
      <c r="G58" s="850">
        <v>0</v>
      </c>
      <c r="H58" s="850">
        <v>2</v>
      </c>
      <c r="I58" s="851">
        <f>H58/H$5*100</f>
        <v>7.9107665532790125E-3</v>
      </c>
      <c r="J58" s="850">
        <v>0</v>
      </c>
      <c r="K58" s="850">
        <v>0</v>
      </c>
      <c r="L58" s="850">
        <v>0</v>
      </c>
      <c r="M58" s="850">
        <v>0</v>
      </c>
      <c r="N58" s="850">
        <v>0</v>
      </c>
      <c r="O58" s="850">
        <v>0</v>
      </c>
      <c r="P58" s="850">
        <v>0</v>
      </c>
      <c r="Q58" s="850">
        <v>0</v>
      </c>
      <c r="R58" s="850">
        <v>0</v>
      </c>
      <c r="S58" s="850">
        <v>0</v>
      </c>
      <c r="T58" s="850">
        <v>0</v>
      </c>
      <c r="U58" s="850">
        <v>0</v>
      </c>
    </row>
    <row r="59" spans="1:22" ht="20.100000000000001" customHeight="1">
      <c r="A59" s="847" t="s">
        <v>1297</v>
      </c>
      <c r="B59" s="853">
        <f>B5-SUM(B6:B58)</f>
        <v>791</v>
      </c>
      <c r="C59" s="854">
        <f>B59/B5*100</f>
        <v>2.991792427852793</v>
      </c>
      <c r="D59" s="853">
        <f>D5-SUM(D6:D58)</f>
        <v>610</v>
      </c>
      <c r="E59" s="854">
        <f>D59/D5*100</f>
        <v>2.3643410852713176</v>
      </c>
      <c r="F59" s="853">
        <f>F5-SUM(F6:F58)</f>
        <v>619</v>
      </c>
      <c r="G59" s="854">
        <f>F59/F5*100</f>
        <v>2.5091203891366032</v>
      </c>
      <c r="H59" s="853">
        <f>H5-SUM(H6:H58)</f>
        <v>425</v>
      </c>
      <c r="I59" s="854">
        <f>H59/H5*100</f>
        <v>1.6810378925717901</v>
      </c>
      <c r="J59" s="853">
        <f>J5-SUM(J6:J58)</f>
        <v>481</v>
      </c>
      <c r="K59" s="854">
        <f>J59/J5*100</f>
        <v>1.9154952013062005</v>
      </c>
      <c r="L59" s="853">
        <f>L5-SUM(L6:L58)</f>
        <v>388</v>
      </c>
      <c r="M59" s="854">
        <f>L59/L5*100</f>
        <v>1.5756345177664974</v>
      </c>
      <c r="N59" s="853">
        <f>N5-SUM(N6:N58)</f>
        <v>398</v>
      </c>
      <c r="O59" s="854">
        <f>N59/N5*100</f>
        <v>1.498832567598102</v>
      </c>
      <c r="P59" s="853">
        <f>P5-SUM(P6:P58)</f>
        <v>478</v>
      </c>
      <c r="Q59" s="854">
        <f>P59/P5*100</f>
        <v>1.7893909332534721</v>
      </c>
      <c r="R59" s="853">
        <f>R5-SUM(R6:R58)</f>
        <v>453</v>
      </c>
      <c r="S59" s="854">
        <f>R59/R5*100</f>
        <v>1.7082092084920244</v>
      </c>
      <c r="T59" s="853">
        <f>T5-SUM(T6:T58)</f>
        <v>432</v>
      </c>
      <c r="U59" s="854">
        <f>T59/T5*100</f>
        <v>1.6561242093156987</v>
      </c>
      <c r="V59" s="23"/>
    </row>
    <row r="60" spans="1:22" s="840" customFormat="1" ht="14.25">
      <c r="A60" s="837" t="s">
        <v>1288</v>
      </c>
      <c r="B60" s="838"/>
      <c r="C60" s="839"/>
      <c r="D60" s="838"/>
      <c r="E60" s="839"/>
      <c r="F60" s="838"/>
      <c r="G60" s="839"/>
      <c r="H60" s="838"/>
      <c r="I60" s="839"/>
      <c r="J60" s="838"/>
      <c r="K60" s="839"/>
      <c r="L60" s="838"/>
      <c r="N60" s="838"/>
      <c r="P60" s="838"/>
      <c r="R60" s="838"/>
      <c r="S60" s="841"/>
      <c r="T60" s="838"/>
    </row>
    <row r="61" spans="1:22" ht="30" customHeight="1">
      <c r="A61" s="1103" t="s">
        <v>1412</v>
      </c>
      <c r="B61" s="1103"/>
      <c r="C61" s="1103"/>
      <c r="D61" s="1103"/>
      <c r="E61" s="1103"/>
      <c r="F61" s="1103"/>
      <c r="G61" s="1103"/>
      <c r="H61" s="1103"/>
      <c r="I61" s="1103"/>
      <c r="J61" s="1103"/>
      <c r="K61" s="1103"/>
    </row>
  </sheetData>
  <mergeCells count="14">
    <mergeCell ref="P3:Q3"/>
    <mergeCell ref="R3:S3"/>
    <mergeCell ref="T3:U3"/>
    <mergeCell ref="A61:K61"/>
    <mergeCell ref="A1:U1"/>
    <mergeCell ref="B2:U2"/>
    <mergeCell ref="A3:A4"/>
    <mergeCell ref="B3:C3"/>
    <mergeCell ref="D3:E3"/>
    <mergeCell ref="F3:G3"/>
    <mergeCell ref="H3:I3"/>
    <mergeCell ref="J3:K3"/>
    <mergeCell ref="L3:M3"/>
    <mergeCell ref="N3:O3"/>
  </mergeCells>
  <phoneticPr fontId="16" type="noConversion"/>
  <conditionalFormatting sqref="A1:A60 A62:A1048576">
    <cfRule type="duplicateValues" dxfId="1" priority="2"/>
  </conditionalFormatting>
  <conditionalFormatting sqref="A61">
    <cfRule type="duplicateValues" dxfId="0" priority="1"/>
  </conditionalFormatting>
  <printOptions horizontalCentered="1" verticalCentered="1"/>
  <pageMargins left="0.39370078740157483" right="0.39370078740157483" top="0.74803149606299213" bottom="0.74803149606299213" header="0.31496062992125984" footer="0.31496062992125984"/>
  <pageSetup paperSize="11" scale="26"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5"/>
  <sheetViews>
    <sheetView showGridLines="0" zoomScaleNormal="100" workbookViewId="0">
      <selection sqref="A1:P1"/>
    </sheetView>
  </sheetViews>
  <sheetFormatPr defaultColWidth="9" defaultRowHeight="15.75"/>
  <cols>
    <col min="1" max="1" width="23.625" style="3" customWidth="1"/>
    <col min="2" max="16" width="9.5" style="3" customWidth="1"/>
    <col min="17" max="16384" width="9" style="3"/>
  </cols>
  <sheetData>
    <row r="1" spans="1:16" s="10" customFormat="1" ht="20.25">
      <c r="A1" s="924" t="s">
        <v>1353</v>
      </c>
      <c r="B1" s="924"/>
      <c r="C1" s="924"/>
      <c r="D1" s="924"/>
      <c r="E1" s="924"/>
      <c r="F1" s="924"/>
      <c r="G1" s="924"/>
      <c r="H1" s="924"/>
      <c r="I1" s="924"/>
      <c r="J1" s="924"/>
      <c r="K1" s="924"/>
      <c r="L1" s="924"/>
      <c r="M1" s="924"/>
      <c r="N1" s="924"/>
      <c r="O1" s="924"/>
      <c r="P1" s="924"/>
    </row>
    <row r="2" spans="1:16" s="32" customFormat="1">
      <c r="I2" s="937"/>
      <c r="J2" s="937"/>
      <c r="L2" s="937"/>
      <c r="M2" s="937"/>
      <c r="O2" s="937" t="s">
        <v>22</v>
      </c>
      <c r="P2" s="937"/>
    </row>
    <row r="3" spans="1:16" s="10" customFormat="1" ht="21" customHeight="1">
      <c r="A3" s="938"/>
      <c r="B3" s="925" t="s">
        <v>701</v>
      </c>
      <c r="C3" s="925"/>
      <c r="D3" s="925"/>
      <c r="E3" s="925" t="s">
        <v>702</v>
      </c>
      <c r="F3" s="925"/>
      <c r="G3" s="925"/>
      <c r="H3" s="925" t="s">
        <v>703</v>
      </c>
      <c r="I3" s="925"/>
      <c r="J3" s="925"/>
      <c r="K3" s="925" t="s">
        <v>704</v>
      </c>
      <c r="L3" s="925"/>
      <c r="M3" s="925"/>
      <c r="N3" s="925" t="s">
        <v>705</v>
      </c>
      <c r="O3" s="925"/>
      <c r="P3" s="925"/>
    </row>
    <row r="4" spans="1:16" s="10" customFormat="1" ht="21" customHeight="1">
      <c r="A4" s="939"/>
      <c r="B4" s="594" t="s">
        <v>699</v>
      </c>
      <c r="C4" s="597" t="s">
        <v>708</v>
      </c>
      <c r="D4" s="24" t="s">
        <v>14</v>
      </c>
      <c r="E4" s="594" t="s">
        <v>699</v>
      </c>
      <c r="F4" s="597" t="s">
        <v>708</v>
      </c>
      <c r="G4" s="24" t="s">
        <v>14</v>
      </c>
      <c r="H4" s="594" t="s">
        <v>709</v>
      </c>
      <c r="I4" s="597" t="s">
        <v>710</v>
      </c>
      <c r="J4" s="24" t="s">
        <v>14</v>
      </c>
      <c r="K4" s="594" t="s">
        <v>711</v>
      </c>
      <c r="L4" s="597" t="s">
        <v>708</v>
      </c>
      <c r="M4" s="24" t="s">
        <v>14</v>
      </c>
      <c r="N4" s="594" t="s">
        <v>699</v>
      </c>
      <c r="O4" s="597" t="s">
        <v>712</v>
      </c>
      <c r="P4" s="24" t="s">
        <v>14</v>
      </c>
    </row>
    <row r="5" spans="1:16" s="10" customFormat="1" ht="21" customHeight="1">
      <c r="A5" s="11" t="s">
        <v>23</v>
      </c>
      <c r="B5" s="6">
        <v>459220</v>
      </c>
      <c r="C5" s="6">
        <v>1093</v>
      </c>
      <c r="D5" s="34">
        <f t="shared" ref="D5:D24" si="0">C5/B5*100</f>
        <v>0.23801228169504812</v>
      </c>
      <c r="E5" s="6">
        <v>482428</v>
      </c>
      <c r="F5" s="6">
        <v>1097</v>
      </c>
      <c r="G5" s="34">
        <f t="shared" ref="G5:G24" si="1">F5/E5*100</f>
        <v>0.22739144494100674</v>
      </c>
      <c r="H5" s="6">
        <v>486772</v>
      </c>
      <c r="I5" s="6">
        <v>639</v>
      </c>
      <c r="J5" s="34">
        <f t="shared" ref="J5:J24" si="2">I5/H5*100</f>
        <v>0.13127295735991387</v>
      </c>
      <c r="K5" s="6">
        <v>470896</v>
      </c>
      <c r="L5" s="6">
        <v>738</v>
      </c>
      <c r="M5" s="34">
        <f t="shared" ref="M5:M24" si="3">L5/K5*100</f>
        <v>0.15672250348272229</v>
      </c>
      <c r="N5" s="9">
        <f>SUM(N6:N24)</f>
        <v>499607</v>
      </c>
      <c r="O5" s="9">
        <f>SUM(O6:O24)</f>
        <v>593</v>
      </c>
      <c r="P5" s="8">
        <f t="shared" ref="P5:P24" si="4">O5/N5*100</f>
        <v>0.11869329292824159</v>
      </c>
    </row>
    <row r="6" spans="1:16" s="10" customFormat="1" ht="21" customHeight="1">
      <c r="A6" s="11" t="s">
        <v>24</v>
      </c>
      <c r="B6" s="6">
        <v>53859</v>
      </c>
      <c r="C6" s="6">
        <v>211</v>
      </c>
      <c r="D6" s="34">
        <f t="shared" si="0"/>
        <v>0.391763679236525</v>
      </c>
      <c r="E6" s="6">
        <v>63185</v>
      </c>
      <c r="F6" s="6">
        <v>228</v>
      </c>
      <c r="G6" s="34">
        <f t="shared" si="1"/>
        <v>0.36084513729524414</v>
      </c>
      <c r="H6" s="6">
        <v>71519</v>
      </c>
      <c r="I6" s="6">
        <v>166</v>
      </c>
      <c r="J6" s="34">
        <f t="shared" si="2"/>
        <v>0.23210615360953032</v>
      </c>
      <c r="K6" s="6">
        <v>71071</v>
      </c>
      <c r="L6" s="6">
        <v>177</v>
      </c>
      <c r="M6" s="34">
        <f t="shared" si="3"/>
        <v>0.24904672791996735</v>
      </c>
      <c r="N6" s="598">
        <v>87959</v>
      </c>
      <c r="O6" s="598">
        <v>160</v>
      </c>
      <c r="P6" s="7">
        <f t="shared" si="4"/>
        <v>0.18190293204788593</v>
      </c>
    </row>
    <row r="7" spans="1:16" s="10" customFormat="1" ht="21" customHeight="1">
      <c r="A7" s="11" t="s">
        <v>25</v>
      </c>
      <c r="B7" s="6">
        <v>89038</v>
      </c>
      <c r="C7" s="6">
        <v>197</v>
      </c>
      <c r="D7" s="34">
        <f t="shared" si="0"/>
        <v>0.22125384667220738</v>
      </c>
      <c r="E7" s="6">
        <v>95705</v>
      </c>
      <c r="F7" s="6">
        <v>201</v>
      </c>
      <c r="G7" s="34">
        <f t="shared" si="1"/>
        <v>0.21002037511101823</v>
      </c>
      <c r="H7" s="6">
        <v>92943</v>
      </c>
      <c r="I7" s="6">
        <v>116</v>
      </c>
      <c r="J7" s="34">
        <f t="shared" si="2"/>
        <v>0.12480767782404269</v>
      </c>
      <c r="K7" s="6">
        <v>78692</v>
      </c>
      <c r="L7" s="6">
        <v>117</v>
      </c>
      <c r="M7" s="34">
        <f t="shared" si="3"/>
        <v>0.14868093325878107</v>
      </c>
      <c r="N7" s="598">
        <v>78415</v>
      </c>
      <c r="O7" s="598">
        <v>84</v>
      </c>
      <c r="P7" s="7">
        <f t="shared" si="4"/>
        <v>0.10712236179302428</v>
      </c>
    </row>
    <row r="8" spans="1:16" s="10" customFormat="1" ht="21" customHeight="1">
      <c r="A8" s="11" t="s">
        <v>26</v>
      </c>
      <c r="B8" s="6">
        <v>54863</v>
      </c>
      <c r="C8" s="6">
        <v>48</v>
      </c>
      <c r="D8" s="34">
        <f t="shared" si="0"/>
        <v>8.7490658549477796E-2</v>
      </c>
      <c r="E8" s="6">
        <v>57976</v>
      </c>
      <c r="F8" s="6">
        <v>39</v>
      </c>
      <c r="G8" s="34">
        <f t="shared" si="1"/>
        <v>6.7269214847523115E-2</v>
      </c>
      <c r="H8" s="6">
        <v>59361</v>
      </c>
      <c r="I8" s="6">
        <v>35</v>
      </c>
      <c r="J8" s="34">
        <f t="shared" si="2"/>
        <v>5.8961270868078362E-2</v>
      </c>
      <c r="K8" s="6">
        <v>63713</v>
      </c>
      <c r="L8" s="6">
        <v>42</v>
      </c>
      <c r="M8" s="34">
        <f t="shared" si="3"/>
        <v>6.5920612747790874E-2</v>
      </c>
      <c r="N8" s="598">
        <v>66797</v>
      </c>
      <c r="O8" s="598">
        <v>35</v>
      </c>
      <c r="P8" s="7">
        <f t="shared" si="4"/>
        <v>5.2397562764794826E-2</v>
      </c>
    </row>
    <row r="9" spans="1:16" s="10" customFormat="1" ht="21" customHeight="1">
      <c r="A9" s="11" t="s">
        <v>27</v>
      </c>
      <c r="B9" s="6">
        <v>4393</v>
      </c>
      <c r="C9" s="6">
        <v>61</v>
      </c>
      <c r="D9" s="34">
        <f t="shared" si="0"/>
        <v>1.3885727293421353</v>
      </c>
      <c r="E9" s="6">
        <v>4329</v>
      </c>
      <c r="F9" s="6">
        <v>52</v>
      </c>
      <c r="G9" s="34">
        <f t="shared" si="1"/>
        <v>1.2012012012012012</v>
      </c>
      <c r="H9" s="6">
        <v>4291</v>
      </c>
      <c r="I9" s="6">
        <v>40</v>
      </c>
      <c r="J9" s="34">
        <f t="shared" si="2"/>
        <v>0.93218364017711497</v>
      </c>
      <c r="K9" s="6">
        <v>4182</v>
      </c>
      <c r="L9" s="6">
        <v>43</v>
      </c>
      <c r="M9" s="34">
        <f t="shared" si="3"/>
        <v>1.0282161645145864</v>
      </c>
      <c r="N9" s="598">
        <v>4167</v>
      </c>
      <c r="O9" s="598">
        <v>34</v>
      </c>
      <c r="P9" s="7">
        <f t="shared" si="4"/>
        <v>0.81593472522198218</v>
      </c>
    </row>
    <row r="10" spans="1:16" s="10" customFormat="1" ht="21" customHeight="1">
      <c r="A10" s="11" t="s">
        <v>28</v>
      </c>
      <c r="B10" s="6">
        <v>8969</v>
      </c>
      <c r="C10" s="6">
        <v>71</v>
      </c>
      <c r="D10" s="34">
        <f t="shared" si="0"/>
        <v>0.79161556472293459</v>
      </c>
      <c r="E10" s="6">
        <v>9225</v>
      </c>
      <c r="F10" s="6">
        <v>73</v>
      </c>
      <c r="G10" s="34">
        <f t="shared" si="1"/>
        <v>0.79132791327913288</v>
      </c>
      <c r="H10" s="6">
        <v>8671</v>
      </c>
      <c r="I10" s="6">
        <v>37</v>
      </c>
      <c r="J10" s="34">
        <f t="shared" si="2"/>
        <v>0.42670972206204588</v>
      </c>
      <c r="K10" s="6">
        <v>8270</v>
      </c>
      <c r="L10" s="6">
        <v>51</v>
      </c>
      <c r="M10" s="34">
        <f t="shared" si="3"/>
        <v>0.6166868198307135</v>
      </c>
      <c r="N10" s="598">
        <v>8264</v>
      </c>
      <c r="O10" s="598">
        <v>32</v>
      </c>
      <c r="P10" s="7">
        <f t="shared" si="4"/>
        <v>0.38722168441432719</v>
      </c>
    </row>
    <row r="11" spans="1:16" s="10" customFormat="1" ht="21" customHeight="1">
      <c r="A11" s="35" t="s">
        <v>29</v>
      </c>
      <c r="B11" s="6">
        <v>42037</v>
      </c>
      <c r="C11" s="6">
        <v>71</v>
      </c>
      <c r="D11" s="34">
        <f t="shared" si="0"/>
        <v>0.16889882722363633</v>
      </c>
      <c r="E11" s="6">
        <v>43682</v>
      </c>
      <c r="F11" s="6">
        <v>68</v>
      </c>
      <c r="G11" s="34">
        <f t="shared" si="1"/>
        <v>0.1556705279062314</v>
      </c>
      <c r="H11" s="6">
        <v>44451</v>
      </c>
      <c r="I11" s="6">
        <v>53</v>
      </c>
      <c r="J11" s="34">
        <f t="shared" si="2"/>
        <v>0.11923241321905019</v>
      </c>
      <c r="K11" s="6">
        <v>45840</v>
      </c>
      <c r="L11" s="6">
        <v>38</v>
      </c>
      <c r="M11" s="34">
        <f t="shared" si="3"/>
        <v>8.2897033158813263E-2</v>
      </c>
      <c r="N11" s="598">
        <v>47829</v>
      </c>
      <c r="O11" s="598">
        <v>32</v>
      </c>
      <c r="P11" s="7">
        <f t="shared" si="4"/>
        <v>6.6905015785402172E-2</v>
      </c>
    </row>
    <row r="12" spans="1:16" s="10" customFormat="1" ht="21" customHeight="1">
      <c r="A12" s="35" t="s">
        <v>30</v>
      </c>
      <c r="B12" s="6">
        <v>13997</v>
      </c>
      <c r="C12" s="6">
        <v>19</v>
      </c>
      <c r="D12" s="34">
        <f t="shared" si="0"/>
        <v>0.13574337358005287</v>
      </c>
      <c r="E12" s="6">
        <v>14845</v>
      </c>
      <c r="F12" s="6">
        <v>26</v>
      </c>
      <c r="G12" s="34">
        <f t="shared" si="1"/>
        <v>0.17514314584035029</v>
      </c>
      <c r="H12" s="6">
        <v>15426</v>
      </c>
      <c r="I12" s="6">
        <v>12</v>
      </c>
      <c r="J12" s="34">
        <f t="shared" si="2"/>
        <v>7.7790742901594712E-2</v>
      </c>
      <c r="K12" s="6">
        <v>15549</v>
      </c>
      <c r="L12" s="6">
        <v>18</v>
      </c>
      <c r="M12" s="34">
        <f t="shared" si="3"/>
        <v>0.11576307158016592</v>
      </c>
      <c r="N12" s="598">
        <v>16235</v>
      </c>
      <c r="O12" s="598">
        <v>17</v>
      </c>
      <c r="P12" s="7">
        <f t="shared" si="4"/>
        <v>0.10471204188481677</v>
      </c>
    </row>
    <row r="13" spans="1:16" s="36" customFormat="1" ht="21" customHeight="1">
      <c r="A13" s="35" t="s">
        <v>31</v>
      </c>
      <c r="B13" s="6">
        <v>7720</v>
      </c>
      <c r="C13" s="6">
        <v>33</v>
      </c>
      <c r="D13" s="34">
        <f t="shared" si="0"/>
        <v>0.42746113989637302</v>
      </c>
      <c r="E13" s="6">
        <v>7449</v>
      </c>
      <c r="F13" s="6">
        <v>87</v>
      </c>
      <c r="G13" s="34">
        <f t="shared" si="1"/>
        <v>1.1679420056383407</v>
      </c>
      <c r="H13" s="6">
        <v>5927</v>
      </c>
      <c r="I13" s="6">
        <v>16</v>
      </c>
      <c r="J13" s="34">
        <f t="shared" si="2"/>
        <v>0.26995107136831448</v>
      </c>
      <c r="K13" s="6">
        <v>5178</v>
      </c>
      <c r="L13" s="6">
        <v>15</v>
      </c>
      <c r="M13" s="34">
        <f t="shared" si="3"/>
        <v>0.28968713789107764</v>
      </c>
      <c r="N13" s="598">
        <v>4783</v>
      </c>
      <c r="O13" s="598">
        <v>17</v>
      </c>
      <c r="P13" s="7">
        <f t="shared" si="4"/>
        <v>0.35542546518921175</v>
      </c>
    </row>
    <row r="14" spans="1:16" s="10" customFormat="1" ht="21" customHeight="1">
      <c r="A14" s="11" t="s">
        <v>32</v>
      </c>
      <c r="B14" s="6">
        <v>95483</v>
      </c>
      <c r="C14" s="6">
        <v>24</v>
      </c>
      <c r="D14" s="34">
        <f t="shared" si="0"/>
        <v>2.5135364410418606E-2</v>
      </c>
      <c r="E14" s="6">
        <v>93048</v>
      </c>
      <c r="F14" s="6">
        <v>26</v>
      </c>
      <c r="G14" s="34">
        <f t="shared" si="1"/>
        <v>2.7942567277104289E-2</v>
      </c>
      <c r="H14" s="6">
        <v>88641</v>
      </c>
      <c r="I14" s="6">
        <v>10</v>
      </c>
      <c r="J14" s="34">
        <f t="shared" si="2"/>
        <v>1.1281461174851367E-2</v>
      </c>
      <c r="K14" s="6">
        <v>82616</v>
      </c>
      <c r="L14" s="6">
        <v>17</v>
      </c>
      <c r="M14" s="34">
        <f t="shared" si="3"/>
        <v>2.0577127917110489E-2</v>
      </c>
      <c r="N14" s="598">
        <v>77866</v>
      </c>
      <c r="O14" s="598">
        <v>11</v>
      </c>
      <c r="P14" s="7">
        <f t="shared" si="4"/>
        <v>1.4126833277682172E-2</v>
      </c>
    </row>
    <row r="15" spans="1:16" s="10" customFormat="1" ht="21" customHeight="1">
      <c r="A15" s="35" t="s">
        <v>33</v>
      </c>
      <c r="B15" s="6">
        <v>11688</v>
      </c>
      <c r="C15" s="6">
        <v>29</v>
      </c>
      <c r="D15" s="34">
        <f t="shared" si="0"/>
        <v>0.24811772758384668</v>
      </c>
      <c r="E15" s="6">
        <v>13917</v>
      </c>
      <c r="F15" s="6">
        <v>20</v>
      </c>
      <c r="G15" s="34">
        <f t="shared" si="1"/>
        <v>0.14370913271538407</v>
      </c>
      <c r="H15" s="6">
        <v>14623</v>
      </c>
      <c r="I15" s="6">
        <v>23</v>
      </c>
      <c r="J15" s="34">
        <f t="shared" si="2"/>
        <v>0.15728646652533679</v>
      </c>
      <c r="K15" s="6">
        <v>15433</v>
      </c>
      <c r="L15" s="6">
        <v>23</v>
      </c>
      <c r="M15" s="34">
        <f t="shared" si="3"/>
        <v>0.14903129657228018</v>
      </c>
      <c r="N15" s="599">
        <v>16781</v>
      </c>
      <c r="O15" s="599">
        <v>11</v>
      </c>
      <c r="P15" s="7">
        <f t="shared" si="4"/>
        <v>6.5550324772063642E-2</v>
      </c>
    </row>
    <row r="16" spans="1:16" s="10" customFormat="1" ht="21" customHeight="1">
      <c r="A16" s="11" t="s">
        <v>34</v>
      </c>
      <c r="B16" s="6">
        <v>6167</v>
      </c>
      <c r="C16" s="6">
        <v>42</v>
      </c>
      <c r="D16" s="34">
        <f t="shared" si="0"/>
        <v>0.68104426787741201</v>
      </c>
      <c r="E16" s="6">
        <v>5880</v>
      </c>
      <c r="F16" s="6">
        <v>29</v>
      </c>
      <c r="G16" s="34">
        <f t="shared" si="1"/>
        <v>0.49319727891156456</v>
      </c>
      <c r="H16" s="6">
        <v>5621</v>
      </c>
      <c r="I16" s="6">
        <v>10</v>
      </c>
      <c r="J16" s="34">
        <f t="shared" si="2"/>
        <v>0.17790428749332859</v>
      </c>
      <c r="K16" s="6">
        <v>5700</v>
      </c>
      <c r="L16" s="6">
        <v>14</v>
      </c>
      <c r="M16" s="34">
        <f t="shared" si="3"/>
        <v>0.24561403508771931</v>
      </c>
      <c r="N16" s="598">
        <v>5704</v>
      </c>
      <c r="O16" s="598">
        <v>11</v>
      </c>
      <c r="P16" s="7">
        <f t="shared" si="4"/>
        <v>0.19284712482468441</v>
      </c>
    </row>
    <row r="17" spans="1:16" s="10" customFormat="1" ht="21" customHeight="1">
      <c r="A17" s="35" t="s">
        <v>35</v>
      </c>
      <c r="B17" s="6">
        <v>9949</v>
      </c>
      <c r="C17" s="6">
        <v>16</v>
      </c>
      <c r="D17" s="34">
        <f t="shared" si="0"/>
        <v>0.16082018293295808</v>
      </c>
      <c r="E17" s="6">
        <v>12048</v>
      </c>
      <c r="F17" s="6">
        <v>15</v>
      </c>
      <c r="G17" s="34">
        <f t="shared" si="1"/>
        <v>0.12450199203187251</v>
      </c>
      <c r="H17" s="6">
        <v>13517</v>
      </c>
      <c r="I17" s="6">
        <v>2</v>
      </c>
      <c r="J17" s="34">
        <f t="shared" si="2"/>
        <v>1.4796182584893097E-2</v>
      </c>
      <c r="K17" s="6">
        <v>14123</v>
      </c>
      <c r="L17" s="6">
        <v>12</v>
      </c>
      <c r="M17" s="34">
        <f t="shared" si="3"/>
        <v>8.4967783048927284E-2</v>
      </c>
      <c r="N17" s="598">
        <v>16978</v>
      </c>
      <c r="O17" s="598">
        <v>10</v>
      </c>
      <c r="P17" s="7">
        <f t="shared" si="4"/>
        <v>5.8899752621038991E-2</v>
      </c>
    </row>
    <row r="18" spans="1:16" s="10" customFormat="1" ht="21" customHeight="1">
      <c r="A18" s="11" t="s">
        <v>36</v>
      </c>
      <c r="B18" s="6">
        <v>2028</v>
      </c>
      <c r="C18" s="6">
        <v>17</v>
      </c>
      <c r="D18" s="34">
        <f t="shared" si="0"/>
        <v>0.83826429980276129</v>
      </c>
      <c r="E18" s="6">
        <v>2098</v>
      </c>
      <c r="F18" s="6">
        <v>12</v>
      </c>
      <c r="G18" s="34">
        <f t="shared" si="1"/>
        <v>0.57197330791229739</v>
      </c>
      <c r="H18" s="6">
        <v>1979</v>
      </c>
      <c r="I18" s="6">
        <v>8</v>
      </c>
      <c r="J18" s="34">
        <f t="shared" si="2"/>
        <v>0.40424456796361802</v>
      </c>
      <c r="K18" s="6">
        <v>1993</v>
      </c>
      <c r="L18" s="6">
        <v>4</v>
      </c>
      <c r="M18" s="34">
        <f t="shared" si="3"/>
        <v>0.2007024586051179</v>
      </c>
      <c r="N18" s="598">
        <v>1726</v>
      </c>
      <c r="O18" s="598">
        <v>10</v>
      </c>
      <c r="P18" s="7">
        <f t="shared" si="4"/>
        <v>0.57937427578215528</v>
      </c>
    </row>
    <row r="19" spans="1:16" s="10" customFormat="1" ht="21" customHeight="1">
      <c r="A19" s="11" t="s">
        <v>37</v>
      </c>
      <c r="B19" s="6">
        <v>6839</v>
      </c>
      <c r="C19" s="6">
        <v>8</v>
      </c>
      <c r="D19" s="34">
        <f t="shared" si="0"/>
        <v>0.11697616610615587</v>
      </c>
      <c r="E19" s="6">
        <v>7375</v>
      </c>
      <c r="F19" s="6">
        <v>13</v>
      </c>
      <c r="G19" s="34">
        <f t="shared" si="1"/>
        <v>0.17627118644067796</v>
      </c>
      <c r="H19" s="6">
        <v>7740</v>
      </c>
      <c r="I19" s="6">
        <v>5</v>
      </c>
      <c r="J19" s="34">
        <f t="shared" si="2"/>
        <v>6.4599483204134375E-2</v>
      </c>
      <c r="K19" s="6">
        <v>8352</v>
      </c>
      <c r="L19" s="6">
        <v>15</v>
      </c>
      <c r="M19" s="34">
        <f t="shared" si="3"/>
        <v>0.17959770114942528</v>
      </c>
      <c r="N19" s="598">
        <v>9053</v>
      </c>
      <c r="O19" s="598">
        <v>8</v>
      </c>
      <c r="P19" s="7">
        <f t="shared" si="4"/>
        <v>8.836849663095106E-2</v>
      </c>
    </row>
    <row r="20" spans="1:16" s="10" customFormat="1" ht="21" customHeight="1">
      <c r="A20" s="11" t="s">
        <v>38</v>
      </c>
      <c r="B20" s="6">
        <v>579</v>
      </c>
      <c r="C20" s="6">
        <v>10</v>
      </c>
      <c r="D20" s="34">
        <f t="shared" si="0"/>
        <v>1.7271157167530224</v>
      </c>
      <c r="E20" s="6">
        <v>544</v>
      </c>
      <c r="F20" s="6">
        <v>6</v>
      </c>
      <c r="G20" s="34">
        <f t="shared" si="1"/>
        <v>1.1029411764705883</v>
      </c>
      <c r="H20" s="6">
        <v>607</v>
      </c>
      <c r="I20" s="6">
        <v>6</v>
      </c>
      <c r="J20" s="34">
        <f t="shared" si="2"/>
        <v>0.98846787479406917</v>
      </c>
      <c r="K20" s="6">
        <v>606</v>
      </c>
      <c r="L20" s="6">
        <v>8</v>
      </c>
      <c r="M20" s="34">
        <f t="shared" si="3"/>
        <v>1.3201320132013201</v>
      </c>
      <c r="N20" s="598">
        <v>511</v>
      </c>
      <c r="O20" s="598">
        <v>5</v>
      </c>
      <c r="P20" s="7">
        <f t="shared" si="4"/>
        <v>0.97847358121330719</v>
      </c>
    </row>
    <row r="21" spans="1:16" s="10" customFormat="1" ht="21" customHeight="1">
      <c r="A21" s="11" t="s">
        <v>39</v>
      </c>
      <c r="B21" s="6">
        <v>2660</v>
      </c>
      <c r="C21" s="6">
        <v>12</v>
      </c>
      <c r="D21" s="34">
        <f t="shared" si="0"/>
        <v>0.45112781954887221</v>
      </c>
      <c r="E21" s="6">
        <v>3031</v>
      </c>
      <c r="F21" s="6">
        <v>13</v>
      </c>
      <c r="G21" s="34">
        <f t="shared" si="1"/>
        <v>0.42890135268888158</v>
      </c>
      <c r="H21" s="6">
        <v>3004</v>
      </c>
      <c r="I21" s="6">
        <v>5</v>
      </c>
      <c r="J21" s="34">
        <f t="shared" si="2"/>
        <v>0.16644474034620504</v>
      </c>
      <c r="K21" s="6">
        <v>2476</v>
      </c>
      <c r="L21" s="6">
        <v>2</v>
      </c>
      <c r="M21" s="34">
        <f t="shared" si="3"/>
        <v>8.0775444264943458E-2</v>
      </c>
      <c r="N21" s="598">
        <v>2363</v>
      </c>
      <c r="O21" s="598">
        <v>5</v>
      </c>
      <c r="P21" s="7">
        <f t="shared" si="4"/>
        <v>0.21159542953872196</v>
      </c>
    </row>
    <row r="22" spans="1:16" s="10" customFormat="1" ht="21" customHeight="1">
      <c r="A22" s="11" t="s">
        <v>40</v>
      </c>
      <c r="B22" s="6">
        <v>3829</v>
      </c>
      <c r="C22" s="6">
        <v>14</v>
      </c>
      <c r="D22" s="34">
        <f t="shared" si="0"/>
        <v>0.3656307129798903</v>
      </c>
      <c r="E22" s="6">
        <v>3718</v>
      </c>
      <c r="F22" s="6">
        <v>6</v>
      </c>
      <c r="G22" s="34">
        <f t="shared" si="1"/>
        <v>0.16137708445400753</v>
      </c>
      <c r="H22" s="6">
        <v>4364</v>
      </c>
      <c r="I22" s="6">
        <v>1</v>
      </c>
      <c r="J22" s="34">
        <f t="shared" si="2"/>
        <v>2.2914757103574702E-2</v>
      </c>
      <c r="K22" s="6">
        <v>3661</v>
      </c>
      <c r="L22" s="6">
        <v>2</v>
      </c>
      <c r="M22" s="34">
        <f t="shared" si="3"/>
        <v>5.4629882545752524E-2</v>
      </c>
      <c r="N22" s="598">
        <v>3642</v>
      </c>
      <c r="O22" s="598">
        <v>4</v>
      </c>
      <c r="P22" s="7">
        <f t="shared" si="4"/>
        <v>0.10982976386600769</v>
      </c>
    </row>
    <row r="23" spans="1:16" s="10" customFormat="1" ht="21" customHeight="1">
      <c r="A23" s="11" t="s">
        <v>41</v>
      </c>
      <c r="B23" s="6">
        <v>1866</v>
      </c>
      <c r="C23" s="6">
        <v>7</v>
      </c>
      <c r="D23" s="34">
        <f t="shared" si="0"/>
        <v>0.37513397642015006</v>
      </c>
      <c r="E23" s="6">
        <v>1425</v>
      </c>
      <c r="F23" s="6">
        <v>1</v>
      </c>
      <c r="G23" s="34">
        <f t="shared" si="1"/>
        <v>7.0175438596491224E-2</v>
      </c>
      <c r="H23" s="6">
        <v>1299</v>
      </c>
      <c r="I23" s="6">
        <v>9</v>
      </c>
      <c r="J23" s="34">
        <f t="shared" si="2"/>
        <v>0.69284064665127021</v>
      </c>
      <c r="K23" s="6">
        <v>1411</v>
      </c>
      <c r="L23" s="6">
        <v>7</v>
      </c>
      <c r="M23" s="34">
        <f t="shared" si="3"/>
        <v>0.49610205527994328</v>
      </c>
      <c r="N23" s="598">
        <v>1344</v>
      </c>
      <c r="O23" s="598">
        <v>2</v>
      </c>
      <c r="P23" s="7">
        <f t="shared" si="4"/>
        <v>0.14880952380952381</v>
      </c>
    </row>
    <row r="24" spans="1:16" s="10" customFormat="1" ht="21" customHeight="1">
      <c r="A24" s="12" t="s">
        <v>42</v>
      </c>
      <c r="B24" s="13">
        <v>43256</v>
      </c>
      <c r="C24" s="13">
        <v>203</v>
      </c>
      <c r="D24" s="37">
        <f t="shared" si="0"/>
        <v>0.46929905677825046</v>
      </c>
      <c r="E24" s="13">
        <v>42948</v>
      </c>
      <c r="F24" s="13">
        <v>182</v>
      </c>
      <c r="G24" s="37">
        <f t="shared" si="1"/>
        <v>0.42376827791748162</v>
      </c>
      <c r="H24" s="13">
        <v>42788</v>
      </c>
      <c r="I24" s="13">
        <v>85</v>
      </c>
      <c r="J24" s="37">
        <f t="shared" si="2"/>
        <v>0.19865382817612415</v>
      </c>
      <c r="K24" s="13">
        <v>42030</v>
      </c>
      <c r="L24" s="13">
        <v>133</v>
      </c>
      <c r="M24" s="37">
        <f t="shared" si="3"/>
        <v>0.31644063763978114</v>
      </c>
      <c r="N24" s="600">
        <v>49190</v>
      </c>
      <c r="O24" s="600">
        <v>105</v>
      </c>
      <c r="P24" s="14">
        <f t="shared" si="4"/>
        <v>0.21345801992274852</v>
      </c>
    </row>
    <row r="25" spans="1:16" s="38" customFormat="1" ht="33" customHeight="1">
      <c r="A25" s="935" t="s">
        <v>732</v>
      </c>
      <c r="B25" s="936"/>
      <c r="C25" s="936"/>
      <c r="D25" s="936"/>
      <c r="E25" s="936"/>
      <c r="F25" s="936"/>
      <c r="G25" s="936"/>
    </row>
  </sheetData>
  <mergeCells count="11">
    <mergeCell ref="A25:G25"/>
    <mergeCell ref="A1:P1"/>
    <mergeCell ref="I2:J2"/>
    <mergeCell ref="L2:M2"/>
    <mergeCell ref="O2:P2"/>
    <mergeCell ref="A3:A4"/>
    <mergeCell ref="N3:P3"/>
    <mergeCell ref="K3:M3"/>
    <mergeCell ref="H3:J3"/>
    <mergeCell ref="E3:G3"/>
    <mergeCell ref="B3:D3"/>
  </mergeCells>
  <phoneticPr fontId="6" type="noConversion"/>
  <printOptions horizontalCentered="1" verticalCentered="1"/>
  <pageMargins left="0.39370078740157483" right="0.39370078740157483" top="0.74803149606299213" bottom="0.74803149606299213" header="0.31496062992125984" footer="0.31496062992125984"/>
  <pageSetup paperSize="11" scale="57"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35"/>
  <sheetViews>
    <sheetView showGridLines="0" zoomScaleNormal="100" workbookViewId="0">
      <selection sqref="A1:X1"/>
    </sheetView>
  </sheetViews>
  <sheetFormatPr defaultColWidth="9" defaultRowHeight="15" customHeight="1"/>
  <cols>
    <col min="1" max="1" width="5.875" style="264" customWidth="1"/>
    <col min="2" max="2" width="4.5" style="264" customWidth="1"/>
    <col min="3" max="3" width="9.625" style="294" customWidth="1"/>
    <col min="4" max="4" width="8.125" style="295" customWidth="1"/>
    <col min="5" max="5" width="9.625" style="294" customWidth="1"/>
    <col min="6" max="6" width="8.125" style="295" customWidth="1"/>
    <col min="7" max="7" width="9.625" style="294" customWidth="1"/>
    <col min="8" max="8" width="8.125" style="295" customWidth="1"/>
    <col min="9" max="9" width="9.625" style="294" customWidth="1"/>
    <col min="10" max="10" width="8.125" style="295" customWidth="1"/>
    <col min="11" max="11" width="9.625" style="294" customWidth="1"/>
    <col min="12" max="12" width="8.125" style="295" customWidth="1"/>
    <col min="13" max="13" width="9.625" style="294" customWidth="1"/>
    <col min="14" max="14" width="8.125" style="295" customWidth="1"/>
    <col min="15" max="15" width="9.625" style="294" customWidth="1"/>
    <col min="16" max="16" width="8.125" style="295" customWidth="1"/>
    <col min="17" max="17" width="9.625" style="294" customWidth="1"/>
    <col min="18" max="18" width="8.125" style="295" customWidth="1"/>
    <col min="19" max="19" width="9.625" style="294" customWidth="1"/>
    <col min="20" max="20" width="8.125" style="295" customWidth="1"/>
    <col min="21" max="21" width="9.625" style="294" customWidth="1"/>
    <col min="22" max="22" width="8.125" style="295" customWidth="1"/>
    <col min="23" max="23" width="9.625" style="294" customWidth="1"/>
    <col min="24" max="24" width="8.125" style="295" customWidth="1"/>
    <col min="25" max="16384" width="9" style="264"/>
  </cols>
  <sheetData>
    <row r="1" spans="1:25" s="283" customFormat="1" ht="24.75" customHeight="1">
      <c r="A1" s="1110" t="s">
        <v>1370</v>
      </c>
      <c r="B1" s="1110"/>
      <c r="C1" s="1110"/>
      <c r="D1" s="1110"/>
      <c r="E1" s="1110"/>
      <c r="F1" s="1110"/>
      <c r="G1" s="1110"/>
      <c r="H1" s="1110"/>
      <c r="I1" s="1110"/>
      <c r="J1" s="1110"/>
      <c r="K1" s="1110"/>
      <c r="L1" s="1110"/>
      <c r="M1" s="1110"/>
      <c r="N1" s="1110"/>
      <c r="O1" s="1110"/>
      <c r="P1" s="1110"/>
      <c r="Q1" s="1110"/>
      <c r="R1" s="1110"/>
      <c r="S1" s="1110"/>
      <c r="T1" s="1110"/>
      <c r="U1" s="1110"/>
      <c r="V1" s="1110"/>
      <c r="W1" s="1110"/>
      <c r="X1" s="1110"/>
    </row>
    <row r="2" spans="1:25" ht="15" customHeight="1">
      <c r="A2" s="1095"/>
      <c r="B2" s="1095"/>
      <c r="C2" s="1111" t="s">
        <v>890</v>
      </c>
      <c r="D2" s="1112"/>
      <c r="E2" s="1112" t="s">
        <v>1327</v>
      </c>
      <c r="F2" s="1112"/>
      <c r="G2" s="1112" t="s">
        <v>1328</v>
      </c>
      <c r="H2" s="1112"/>
      <c r="I2" s="1112" t="s">
        <v>1329</v>
      </c>
      <c r="J2" s="1112"/>
      <c r="K2" s="1112" t="s">
        <v>1330</v>
      </c>
      <c r="L2" s="1112"/>
      <c r="M2" s="1112" t="s">
        <v>1331</v>
      </c>
      <c r="N2" s="1112"/>
      <c r="O2" s="1112" t="s">
        <v>1332</v>
      </c>
      <c r="P2" s="1112"/>
      <c r="Q2" s="1112" t="s">
        <v>1333</v>
      </c>
      <c r="R2" s="1112"/>
      <c r="S2" s="1112" t="s">
        <v>1334</v>
      </c>
      <c r="T2" s="1112"/>
      <c r="U2" s="1112" t="s">
        <v>335</v>
      </c>
      <c r="V2" s="1112"/>
      <c r="W2" s="1111" t="s">
        <v>898</v>
      </c>
      <c r="X2" s="1112"/>
    </row>
    <row r="3" spans="1:25" ht="15" customHeight="1">
      <c r="A3" s="1093"/>
      <c r="B3" s="1093"/>
      <c r="C3" s="284" t="s">
        <v>289</v>
      </c>
      <c r="D3" s="285" t="s">
        <v>47</v>
      </c>
      <c r="E3" s="284" t="s">
        <v>289</v>
      </c>
      <c r="F3" s="285" t="s">
        <v>126</v>
      </c>
      <c r="G3" s="284" t="s">
        <v>289</v>
      </c>
      <c r="H3" s="285" t="s">
        <v>333</v>
      </c>
      <c r="I3" s="284" t="s">
        <v>289</v>
      </c>
      <c r="J3" s="285" t="s">
        <v>290</v>
      </c>
      <c r="K3" s="284" t="s">
        <v>289</v>
      </c>
      <c r="L3" s="285" t="s">
        <v>290</v>
      </c>
      <c r="M3" s="284" t="s">
        <v>289</v>
      </c>
      <c r="N3" s="285" t="s">
        <v>290</v>
      </c>
      <c r="O3" s="284" t="s">
        <v>289</v>
      </c>
      <c r="P3" s="285" t="s">
        <v>290</v>
      </c>
      <c r="Q3" s="284" t="s">
        <v>289</v>
      </c>
      <c r="R3" s="285" t="s">
        <v>333</v>
      </c>
      <c r="S3" s="284" t="s">
        <v>289</v>
      </c>
      <c r="T3" s="285" t="s">
        <v>126</v>
      </c>
      <c r="U3" s="284" t="s">
        <v>289</v>
      </c>
      <c r="V3" s="285" t="s">
        <v>290</v>
      </c>
      <c r="W3" s="284" t="s">
        <v>289</v>
      </c>
      <c r="X3" s="285" t="s">
        <v>290</v>
      </c>
    </row>
    <row r="4" spans="1:25" ht="15" customHeight="1">
      <c r="A4" s="1107" t="s">
        <v>336</v>
      </c>
      <c r="B4" s="286" t="s">
        <v>337</v>
      </c>
      <c r="C4" s="287">
        <f t="shared" ref="C4:D30" si="0">SUM(E4,G4,I4,K4,M4,O4,Q4,S4,U4,W4)</f>
        <v>175300</v>
      </c>
      <c r="D4" s="288">
        <f t="shared" si="0"/>
        <v>99.999999999999986</v>
      </c>
      <c r="E4" s="269">
        <v>301</v>
      </c>
      <c r="F4" s="288">
        <f t="shared" ref="F4:F30" si="1">E4/C4*100</f>
        <v>0.17170564746149458</v>
      </c>
      <c r="G4" s="269">
        <v>12980</v>
      </c>
      <c r="H4" s="288">
        <f t="shared" ref="H4:H33" si="2">G4/C4*100</f>
        <v>7.4044495151169425</v>
      </c>
      <c r="I4" s="269">
        <v>24735</v>
      </c>
      <c r="J4" s="288">
        <f t="shared" ref="J4:J33" si="3">I4/C4*100</f>
        <v>14.110096976611523</v>
      </c>
      <c r="K4" s="269">
        <v>56414</v>
      </c>
      <c r="L4" s="288">
        <f t="shared" ref="L4:L33" si="4">K4/C4*100</f>
        <v>32.181403308613802</v>
      </c>
      <c r="M4" s="269">
        <v>45207</v>
      </c>
      <c r="N4" s="288">
        <f t="shared" ref="N4:N33" si="5">M4/C4*100</f>
        <v>25.788362806617226</v>
      </c>
      <c r="O4" s="269">
        <v>26092</v>
      </c>
      <c r="P4" s="288">
        <f t="shared" ref="P4:P33" si="6">O4/C4*100</f>
        <v>14.884198516828295</v>
      </c>
      <c r="Q4" s="269">
        <v>7171</v>
      </c>
      <c r="R4" s="288">
        <f t="shared" ref="R4:R33" si="7">Q4/C4*100</f>
        <v>4.0907016543069021</v>
      </c>
      <c r="S4" s="269">
        <v>1738</v>
      </c>
      <c r="T4" s="288">
        <f t="shared" ref="T4:T33" si="8">S4/C4*100</f>
        <v>0.99144324015972618</v>
      </c>
      <c r="U4" s="269">
        <v>275</v>
      </c>
      <c r="V4" s="288">
        <f t="shared" ref="V4:V33" si="9">U4/C4*100</f>
        <v>0.15687393040501998</v>
      </c>
      <c r="W4" s="269">
        <v>387</v>
      </c>
      <c r="X4" s="288">
        <f t="shared" ref="X4:X10" si="10">W4/C4*100</f>
        <v>0.22076440387906446</v>
      </c>
      <c r="Y4" s="289"/>
    </row>
    <row r="5" spans="1:25" ht="15" customHeight="1">
      <c r="A5" s="1108"/>
      <c r="B5" s="286" t="s">
        <v>338</v>
      </c>
      <c r="C5" s="287">
        <f t="shared" si="0"/>
        <v>148490</v>
      </c>
      <c r="D5" s="288">
        <f t="shared" si="0"/>
        <v>99.999999999999986</v>
      </c>
      <c r="E5" s="269">
        <v>268</v>
      </c>
      <c r="F5" s="288">
        <f t="shared" si="1"/>
        <v>0.18048353424473029</v>
      </c>
      <c r="G5" s="269">
        <v>10768</v>
      </c>
      <c r="H5" s="288">
        <f t="shared" si="2"/>
        <v>7.2516667789076701</v>
      </c>
      <c r="I5" s="269">
        <v>20468</v>
      </c>
      <c r="J5" s="288">
        <f t="shared" si="3"/>
        <v>13.784093204929626</v>
      </c>
      <c r="K5" s="269">
        <v>48365</v>
      </c>
      <c r="L5" s="288">
        <f t="shared" si="4"/>
        <v>32.571216916964104</v>
      </c>
      <c r="M5" s="269">
        <v>39387</v>
      </c>
      <c r="N5" s="288">
        <f t="shared" si="5"/>
        <v>26.525018519765641</v>
      </c>
      <c r="O5" s="269">
        <v>21804</v>
      </c>
      <c r="P5" s="288">
        <f t="shared" si="6"/>
        <v>14.683817092060073</v>
      </c>
      <c r="Q5" s="269">
        <v>5799</v>
      </c>
      <c r="R5" s="288">
        <f t="shared" si="7"/>
        <v>3.9053134891238468</v>
      </c>
      <c r="S5" s="269">
        <v>1375</v>
      </c>
      <c r="T5" s="288">
        <f t="shared" si="8"/>
        <v>0.92598828203919459</v>
      </c>
      <c r="U5" s="269">
        <v>242</v>
      </c>
      <c r="V5" s="288">
        <f t="shared" si="9"/>
        <v>0.16297393763889823</v>
      </c>
      <c r="W5" s="269">
        <v>14</v>
      </c>
      <c r="X5" s="288">
        <f t="shared" si="10"/>
        <v>9.4282443262172534E-3</v>
      </c>
      <c r="Y5" s="289"/>
    </row>
    <row r="6" spans="1:25" ht="15" customHeight="1">
      <c r="A6" s="1108"/>
      <c r="B6" s="286" t="s">
        <v>339</v>
      </c>
      <c r="C6" s="287">
        <f t="shared" si="0"/>
        <v>26439</v>
      </c>
      <c r="D6" s="288">
        <f t="shared" si="0"/>
        <v>99.999999999999986</v>
      </c>
      <c r="E6" s="269">
        <v>33</v>
      </c>
      <c r="F6" s="288">
        <f t="shared" si="1"/>
        <v>0.12481561329853626</v>
      </c>
      <c r="G6" s="269">
        <v>2212</v>
      </c>
      <c r="H6" s="288">
        <f t="shared" si="2"/>
        <v>8.3664283823140053</v>
      </c>
      <c r="I6" s="269">
        <v>4267</v>
      </c>
      <c r="J6" s="288">
        <f t="shared" si="3"/>
        <v>16.139037028631943</v>
      </c>
      <c r="K6" s="269">
        <v>8049</v>
      </c>
      <c r="L6" s="288">
        <f t="shared" si="4"/>
        <v>30.443662770906617</v>
      </c>
      <c r="M6" s="269">
        <v>5820</v>
      </c>
      <c r="N6" s="288">
        <f t="shared" si="5"/>
        <v>22.012935436287304</v>
      </c>
      <c r="O6" s="269">
        <v>4288</v>
      </c>
      <c r="P6" s="288">
        <f t="shared" si="6"/>
        <v>16.218465146185558</v>
      </c>
      <c r="Q6" s="269">
        <v>1372</v>
      </c>
      <c r="R6" s="288">
        <f t="shared" si="7"/>
        <v>5.1893036801694468</v>
      </c>
      <c r="S6" s="269">
        <v>363</v>
      </c>
      <c r="T6" s="288">
        <f t="shared" si="8"/>
        <v>1.3729717462838988</v>
      </c>
      <c r="U6" s="269">
        <v>33</v>
      </c>
      <c r="V6" s="288">
        <f t="shared" si="9"/>
        <v>0.12481561329853626</v>
      </c>
      <c r="W6" s="269">
        <v>2</v>
      </c>
      <c r="X6" s="288">
        <f t="shared" si="10"/>
        <v>7.5645826241537125E-3</v>
      </c>
      <c r="Y6" s="289"/>
    </row>
    <row r="7" spans="1:25" ht="15" customHeight="1">
      <c r="A7" s="1107" t="s">
        <v>17</v>
      </c>
      <c r="B7" s="286" t="s">
        <v>340</v>
      </c>
      <c r="C7" s="287">
        <f t="shared" si="0"/>
        <v>173864</v>
      </c>
      <c r="D7" s="288">
        <f t="shared" si="0"/>
        <v>99.999999999999986</v>
      </c>
      <c r="E7" s="269">
        <v>347</v>
      </c>
      <c r="F7" s="288">
        <f t="shared" si="1"/>
        <v>0.19958128192150187</v>
      </c>
      <c r="G7" s="269">
        <v>14276</v>
      </c>
      <c r="H7" s="288">
        <f t="shared" si="2"/>
        <v>8.2110155063727976</v>
      </c>
      <c r="I7" s="269">
        <v>22240</v>
      </c>
      <c r="J7" s="288">
        <f t="shared" si="3"/>
        <v>12.791607233239773</v>
      </c>
      <c r="K7" s="269">
        <v>54958</v>
      </c>
      <c r="L7" s="288">
        <f t="shared" si="4"/>
        <v>31.609763953434864</v>
      </c>
      <c r="M7" s="269">
        <v>44828</v>
      </c>
      <c r="N7" s="288">
        <f t="shared" si="5"/>
        <v>25.783370910596787</v>
      </c>
      <c r="O7" s="269">
        <v>27093</v>
      </c>
      <c r="P7" s="288">
        <f t="shared" si="6"/>
        <v>15.582869369162102</v>
      </c>
      <c r="Q7" s="269">
        <v>7700</v>
      </c>
      <c r="R7" s="288">
        <f t="shared" si="7"/>
        <v>4.428748907191828</v>
      </c>
      <c r="S7" s="269">
        <v>1721</v>
      </c>
      <c r="T7" s="288">
        <f t="shared" si="8"/>
        <v>0.98985413886716056</v>
      </c>
      <c r="U7" s="269">
        <v>306</v>
      </c>
      <c r="V7" s="288">
        <f t="shared" si="9"/>
        <v>0.17599963189619475</v>
      </c>
      <c r="W7" s="269">
        <v>395</v>
      </c>
      <c r="X7" s="288">
        <f t="shared" si="10"/>
        <v>0.22718906731698341</v>
      </c>
      <c r="Y7" s="289"/>
    </row>
    <row r="8" spans="1:25" ht="15" customHeight="1">
      <c r="A8" s="1108"/>
      <c r="B8" s="286" t="s">
        <v>338</v>
      </c>
      <c r="C8" s="287">
        <f t="shared" si="0"/>
        <v>147682</v>
      </c>
      <c r="D8" s="288">
        <f t="shared" si="0"/>
        <v>100.00000000000001</v>
      </c>
      <c r="E8" s="269">
        <v>310</v>
      </c>
      <c r="F8" s="288">
        <f t="shared" si="1"/>
        <v>0.20991048333581616</v>
      </c>
      <c r="G8" s="269">
        <v>11908</v>
      </c>
      <c r="H8" s="288">
        <f t="shared" si="2"/>
        <v>8.0632710824609646</v>
      </c>
      <c r="I8" s="269">
        <v>18432</v>
      </c>
      <c r="J8" s="288">
        <f t="shared" si="3"/>
        <v>12.480871060792785</v>
      </c>
      <c r="K8" s="269">
        <v>47173</v>
      </c>
      <c r="L8" s="288">
        <f t="shared" si="4"/>
        <v>31.942281388388565</v>
      </c>
      <c r="M8" s="269">
        <v>39035</v>
      </c>
      <c r="N8" s="288">
        <f t="shared" si="5"/>
        <v>26.431792635527689</v>
      </c>
      <c r="O8" s="269">
        <v>22918</v>
      </c>
      <c r="P8" s="288">
        <f t="shared" si="6"/>
        <v>15.518478893839466</v>
      </c>
      <c r="Q8" s="269">
        <v>6245</v>
      </c>
      <c r="R8" s="288">
        <f t="shared" si="7"/>
        <v>4.2286805433295864</v>
      </c>
      <c r="S8" s="269">
        <v>1378</v>
      </c>
      <c r="T8" s="288">
        <f t="shared" si="8"/>
        <v>0.9330859549572732</v>
      </c>
      <c r="U8" s="269">
        <v>271</v>
      </c>
      <c r="V8" s="288">
        <f t="shared" si="9"/>
        <v>0.18350239027098766</v>
      </c>
      <c r="W8" s="269">
        <v>12</v>
      </c>
      <c r="X8" s="288">
        <f t="shared" si="10"/>
        <v>8.1255670968703019E-3</v>
      </c>
      <c r="Y8" s="289"/>
    </row>
    <row r="9" spans="1:25" ht="15" customHeight="1">
      <c r="A9" s="1108"/>
      <c r="B9" s="286" t="s">
        <v>339</v>
      </c>
      <c r="C9" s="287">
        <f t="shared" si="0"/>
        <v>25800</v>
      </c>
      <c r="D9" s="288">
        <f t="shared" si="0"/>
        <v>99.999999999999986</v>
      </c>
      <c r="E9" s="269">
        <v>37</v>
      </c>
      <c r="F9" s="288">
        <f t="shared" si="1"/>
        <v>0.1434108527131783</v>
      </c>
      <c r="G9" s="269">
        <v>2368</v>
      </c>
      <c r="H9" s="288">
        <f t="shared" si="2"/>
        <v>9.1782945736434112</v>
      </c>
      <c r="I9" s="269">
        <v>3808</v>
      </c>
      <c r="J9" s="288">
        <f t="shared" si="3"/>
        <v>14.75968992248062</v>
      </c>
      <c r="K9" s="269">
        <v>7785</v>
      </c>
      <c r="L9" s="288">
        <f t="shared" si="4"/>
        <v>30.174418604651166</v>
      </c>
      <c r="M9" s="269">
        <v>5793</v>
      </c>
      <c r="N9" s="288">
        <f t="shared" si="5"/>
        <v>22.453488372093023</v>
      </c>
      <c r="O9" s="269">
        <v>4175</v>
      </c>
      <c r="P9" s="288">
        <f t="shared" si="6"/>
        <v>16.18217054263566</v>
      </c>
      <c r="Q9" s="269">
        <v>1455</v>
      </c>
      <c r="R9" s="288">
        <f t="shared" si="7"/>
        <v>5.6395348837209296</v>
      </c>
      <c r="S9" s="269">
        <v>343</v>
      </c>
      <c r="T9" s="288">
        <f t="shared" si="8"/>
        <v>1.3294573643410852</v>
      </c>
      <c r="U9" s="269">
        <v>35</v>
      </c>
      <c r="V9" s="288">
        <f t="shared" si="9"/>
        <v>0.13565891472868216</v>
      </c>
      <c r="W9" s="269">
        <v>1</v>
      </c>
      <c r="X9" s="288">
        <f t="shared" si="10"/>
        <v>3.8759689922480624E-3</v>
      </c>
      <c r="Y9" s="289"/>
    </row>
    <row r="10" spans="1:25" ht="15" customHeight="1">
      <c r="A10" s="1107" t="s">
        <v>18</v>
      </c>
      <c r="B10" s="286" t="s">
        <v>340</v>
      </c>
      <c r="C10" s="287">
        <f t="shared" si="0"/>
        <v>168595</v>
      </c>
      <c r="D10" s="288">
        <f t="shared" si="0"/>
        <v>100</v>
      </c>
      <c r="E10" s="269">
        <v>304</v>
      </c>
      <c r="F10" s="288">
        <f t="shared" si="1"/>
        <v>0.18031376968474747</v>
      </c>
      <c r="G10" s="269">
        <v>14460</v>
      </c>
      <c r="H10" s="288">
        <f t="shared" si="2"/>
        <v>8.5767668080310813</v>
      </c>
      <c r="I10" s="269">
        <v>20248</v>
      </c>
      <c r="J10" s="288">
        <f t="shared" si="3"/>
        <v>12.009846080844627</v>
      </c>
      <c r="K10" s="269">
        <v>52901</v>
      </c>
      <c r="L10" s="288">
        <f t="shared" si="4"/>
        <v>31.377561612147453</v>
      </c>
      <c r="M10" s="269">
        <v>43353</v>
      </c>
      <c r="N10" s="288">
        <f t="shared" si="5"/>
        <v>25.714285714285712</v>
      </c>
      <c r="O10" s="269">
        <v>26871</v>
      </c>
      <c r="P10" s="288">
        <f t="shared" si="6"/>
        <v>15.938195082890951</v>
      </c>
      <c r="Q10" s="269">
        <v>8117</v>
      </c>
      <c r="R10" s="288">
        <f t="shared" si="7"/>
        <v>4.8144962780628129</v>
      </c>
      <c r="S10" s="269">
        <v>1741</v>
      </c>
      <c r="T10" s="288">
        <f t="shared" si="8"/>
        <v>1.0326522138853464</v>
      </c>
      <c r="U10" s="269">
        <v>270</v>
      </c>
      <c r="V10" s="288">
        <f t="shared" si="9"/>
        <v>0.16014709807526914</v>
      </c>
      <c r="W10" s="269">
        <v>330</v>
      </c>
      <c r="X10" s="288">
        <f t="shared" si="10"/>
        <v>0.19573534209199561</v>
      </c>
      <c r="Y10" s="289"/>
    </row>
    <row r="11" spans="1:25" ht="15" customHeight="1">
      <c r="A11" s="1108"/>
      <c r="B11" s="286" t="s">
        <v>338</v>
      </c>
      <c r="C11" s="287">
        <f t="shared" si="0"/>
        <v>143595</v>
      </c>
      <c r="D11" s="288">
        <f t="shared" si="0"/>
        <v>100</v>
      </c>
      <c r="E11" s="269">
        <v>282</v>
      </c>
      <c r="F11" s="288">
        <f t="shared" si="1"/>
        <v>0.19638566802465265</v>
      </c>
      <c r="G11" s="269">
        <v>12261</v>
      </c>
      <c r="H11" s="288">
        <f t="shared" si="2"/>
        <v>8.5385981406037814</v>
      </c>
      <c r="I11" s="269">
        <v>16946</v>
      </c>
      <c r="J11" s="288">
        <f t="shared" si="3"/>
        <v>11.801246561509803</v>
      </c>
      <c r="K11" s="269">
        <v>45313</v>
      </c>
      <c r="L11" s="288">
        <f t="shared" si="4"/>
        <v>31.556112678018039</v>
      </c>
      <c r="M11" s="269">
        <v>37825</v>
      </c>
      <c r="N11" s="288">
        <f t="shared" si="5"/>
        <v>26.341446429193216</v>
      </c>
      <c r="O11" s="269">
        <v>22732</v>
      </c>
      <c r="P11" s="288">
        <f t="shared" si="6"/>
        <v>15.830634771405688</v>
      </c>
      <c r="Q11" s="269">
        <v>6624</v>
      </c>
      <c r="R11" s="288">
        <f t="shared" si="7"/>
        <v>4.6129739893450328</v>
      </c>
      <c r="S11" s="269">
        <v>1386</v>
      </c>
      <c r="T11" s="288">
        <f t="shared" si="8"/>
        <v>0.9652146662488249</v>
      </c>
      <c r="U11" s="269">
        <v>226</v>
      </c>
      <c r="V11" s="288">
        <f t="shared" si="9"/>
        <v>0.15738709565096279</v>
      </c>
      <c r="W11" s="269" t="s">
        <v>198</v>
      </c>
      <c r="X11" s="288" t="s">
        <v>341</v>
      </c>
      <c r="Y11" s="289"/>
    </row>
    <row r="12" spans="1:25" ht="15" customHeight="1">
      <c r="A12" s="1108"/>
      <c r="B12" s="286" t="s">
        <v>318</v>
      </c>
      <c r="C12" s="287">
        <f t="shared" si="0"/>
        <v>24670</v>
      </c>
      <c r="D12" s="288">
        <f t="shared" si="0"/>
        <v>100</v>
      </c>
      <c r="E12" s="269">
        <v>22</v>
      </c>
      <c r="F12" s="288">
        <f t="shared" si="1"/>
        <v>8.9177138224564245E-2</v>
      </c>
      <c r="G12" s="269">
        <v>2199</v>
      </c>
      <c r="H12" s="288">
        <f t="shared" si="2"/>
        <v>8.9136603161734893</v>
      </c>
      <c r="I12" s="269">
        <v>3302</v>
      </c>
      <c r="J12" s="288">
        <f t="shared" si="3"/>
        <v>13.384677746250507</v>
      </c>
      <c r="K12" s="269">
        <v>7588</v>
      </c>
      <c r="L12" s="288">
        <f t="shared" si="4"/>
        <v>30.758005674908794</v>
      </c>
      <c r="M12" s="269">
        <v>5528</v>
      </c>
      <c r="N12" s="288">
        <f t="shared" si="5"/>
        <v>22.407782732063232</v>
      </c>
      <c r="O12" s="269">
        <v>4139</v>
      </c>
      <c r="P12" s="288">
        <f t="shared" si="6"/>
        <v>16.777462505066882</v>
      </c>
      <c r="Q12" s="269">
        <v>1493</v>
      </c>
      <c r="R12" s="288">
        <f t="shared" si="7"/>
        <v>6.0518848804215644</v>
      </c>
      <c r="S12" s="269">
        <v>355</v>
      </c>
      <c r="T12" s="288">
        <f t="shared" si="8"/>
        <v>1.4389947304418322</v>
      </c>
      <c r="U12" s="269">
        <v>44</v>
      </c>
      <c r="V12" s="288">
        <f t="shared" si="9"/>
        <v>0.17835427644912849</v>
      </c>
      <c r="W12" s="269" t="s">
        <v>198</v>
      </c>
      <c r="X12" s="288" t="s">
        <v>341</v>
      </c>
      <c r="Y12" s="289"/>
    </row>
    <row r="13" spans="1:25" ht="15" customHeight="1">
      <c r="A13" s="1107" t="s">
        <v>19</v>
      </c>
      <c r="B13" s="286" t="s">
        <v>342</v>
      </c>
      <c r="C13" s="287">
        <f t="shared" si="0"/>
        <v>188557</v>
      </c>
      <c r="D13" s="288">
        <f t="shared" si="0"/>
        <v>99.999999999999986</v>
      </c>
      <c r="E13" s="269">
        <v>379</v>
      </c>
      <c r="F13" s="288">
        <f t="shared" si="1"/>
        <v>0.20100022804775214</v>
      </c>
      <c r="G13" s="269">
        <v>14576</v>
      </c>
      <c r="H13" s="288">
        <f t="shared" si="2"/>
        <v>7.7302884538892753</v>
      </c>
      <c r="I13" s="269">
        <v>20211</v>
      </c>
      <c r="J13" s="288">
        <f t="shared" si="3"/>
        <v>10.718774694124324</v>
      </c>
      <c r="K13" s="269">
        <v>56328</v>
      </c>
      <c r="L13" s="288">
        <f t="shared" si="4"/>
        <v>29.873194842938737</v>
      </c>
      <c r="M13" s="269">
        <v>50231</v>
      </c>
      <c r="N13" s="288">
        <f t="shared" si="5"/>
        <v>26.639689855057092</v>
      </c>
      <c r="O13" s="269">
        <v>33387</v>
      </c>
      <c r="P13" s="288">
        <f t="shared" si="6"/>
        <v>17.706582094539051</v>
      </c>
      <c r="Q13" s="269">
        <v>10568</v>
      </c>
      <c r="R13" s="288">
        <f t="shared" si="7"/>
        <v>5.6046712665135745</v>
      </c>
      <c r="S13" s="269">
        <v>2189</v>
      </c>
      <c r="T13" s="288">
        <f t="shared" si="8"/>
        <v>1.1609221614684153</v>
      </c>
      <c r="U13" s="269">
        <v>337</v>
      </c>
      <c r="V13" s="288">
        <f t="shared" si="9"/>
        <v>0.17872579644351577</v>
      </c>
      <c r="W13" s="269">
        <v>351</v>
      </c>
      <c r="X13" s="288">
        <f>W13/C13*100</f>
        <v>0.18615060697826122</v>
      </c>
      <c r="Y13" s="289"/>
    </row>
    <row r="14" spans="1:25" ht="15" customHeight="1">
      <c r="A14" s="1108"/>
      <c r="B14" s="286" t="s">
        <v>317</v>
      </c>
      <c r="C14" s="287">
        <f t="shared" si="0"/>
        <v>162924</v>
      </c>
      <c r="D14" s="288">
        <f t="shared" si="0"/>
        <v>100.00000000000001</v>
      </c>
      <c r="E14" s="269">
        <v>344</v>
      </c>
      <c r="F14" s="288">
        <f t="shared" si="1"/>
        <v>0.21114139107804866</v>
      </c>
      <c r="G14" s="269">
        <v>12500</v>
      </c>
      <c r="H14" s="288">
        <f t="shared" si="2"/>
        <v>7.6722889199872331</v>
      </c>
      <c r="I14" s="269">
        <v>16926</v>
      </c>
      <c r="J14" s="288">
        <f t="shared" si="3"/>
        <v>10.388892980776312</v>
      </c>
      <c r="K14" s="269">
        <v>48876</v>
      </c>
      <c r="L14" s="288">
        <f t="shared" si="4"/>
        <v>29.999263460263681</v>
      </c>
      <c r="M14" s="269">
        <v>44271</v>
      </c>
      <c r="N14" s="288">
        <f t="shared" si="5"/>
        <v>27.172792222140384</v>
      </c>
      <c r="O14" s="269">
        <v>29086</v>
      </c>
      <c r="P14" s="288">
        <f t="shared" si="6"/>
        <v>17.852495642139893</v>
      </c>
      <c r="Q14" s="269">
        <v>8803</v>
      </c>
      <c r="R14" s="288">
        <f t="shared" si="7"/>
        <v>5.4031327490118093</v>
      </c>
      <c r="S14" s="269">
        <v>1821</v>
      </c>
      <c r="T14" s="288">
        <f t="shared" si="8"/>
        <v>1.1176990498637402</v>
      </c>
      <c r="U14" s="269">
        <v>297</v>
      </c>
      <c r="V14" s="288">
        <f t="shared" si="9"/>
        <v>0.18229358473889667</v>
      </c>
      <c r="W14" s="269" t="s">
        <v>198</v>
      </c>
      <c r="X14" s="288" t="s">
        <v>341</v>
      </c>
      <c r="Y14" s="289"/>
    </row>
    <row r="15" spans="1:25" ht="15" customHeight="1">
      <c r="A15" s="1108"/>
      <c r="B15" s="286" t="s">
        <v>318</v>
      </c>
      <c r="C15" s="287">
        <f t="shared" si="0"/>
        <v>25282</v>
      </c>
      <c r="D15" s="288">
        <f t="shared" si="0"/>
        <v>100</v>
      </c>
      <c r="E15" s="269">
        <v>35</v>
      </c>
      <c r="F15" s="288">
        <f t="shared" si="1"/>
        <v>0.13843841468238272</v>
      </c>
      <c r="G15" s="269">
        <v>2076</v>
      </c>
      <c r="H15" s="288">
        <f t="shared" si="2"/>
        <v>8.2113756823036148</v>
      </c>
      <c r="I15" s="269">
        <v>3285</v>
      </c>
      <c r="J15" s="288">
        <f t="shared" si="3"/>
        <v>12.993434063760779</v>
      </c>
      <c r="K15" s="269">
        <v>7452</v>
      </c>
      <c r="L15" s="288">
        <f t="shared" si="4"/>
        <v>29.475516177517601</v>
      </c>
      <c r="M15" s="269">
        <v>5960</v>
      </c>
      <c r="N15" s="288">
        <f t="shared" si="5"/>
        <v>23.574084328771459</v>
      </c>
      <c r="O15" s="269">
        <v>4301</v>
      </c>
      <c r="P15" s="288">
        <f t="shared" si="6"/>
        <v>17.012103472826517</v>
      </c>
      <c r="Q15" s="269">
        <v>1765</v>
      </c>
      <c r="R15" s="288">
        <f t="shared" si="7"/>
        <v>6.9812514832687285</v>
      </c>
      <c r="S15" s="269">
        <v>368</v>
      </c>
      <c r="T15" s="288">
        <f t="shared" si="8"/>
        <v>1.4555810458033382</v>
      </c>
      <c r="U15" s="269">
        <v>40</v>
      </c>
      <c r="V15" s="288">
        <f t="shared" si="9"/>
        <v>0.15821533106558025</v>
      </c>
      <c r="W15" s="269" t="s">
        <v>198</v>
      </c>
      <c r="X15" s="288" t="s">
        <v>341</v>
      </c>
      <c r="Y15" s="289"/>
    </row>
    <row r="16" spans="1:25" ht="15" customHeight="1">
      <c r="A16" s="1107" t="s">
        <v>20</v>
      </c>
      <c r="B16" s="286" t="s">
        <v>342</v>
      </c>
      <c r="C16" s="287">
        <f t="shared" si="0"/>
        <v>185053</v>
      </c>
      <c r="D16" s="288">
        <f t="shared" si="0"/>
        <v>100</v>
      </c>
      <c r="E16" s="269">
        <v>259</v>
      </c>
      <c r="F16" s="288">
        <f t="shared" si="1"/>
        <v>0.13995990337903197</v>
      </c>
      <c r="G16" s="269">
        <v>14615</v>
      </c>
      <c r="H16" s="288">
        <f t="shared" si="2"/>
        <v>7.8977374049596607</v>
      </c>
      <c r="I16" s="269">
        <v>19344</v>
      </c>
      <c r="J16" s="288">
        <f t="shared" si="3"/>
        <v>10.453221509513492</v>
      </c>
      <c r="K16" s="269">
        <v>54457</v>
      </c>
      <c r="L16" s="288">
        <f t="shared" si="4"/>
        <v>29.427785553327968</v>
      </c>
      <c r="M16" s="269">
        <v>48499</v>
      </c>
      <c r="N16" s="288">
        <f t="shared" si="5"/>
        <v>26.208167389882895</v>
      </c>
      <c r="O16" s="269">
        <v>32883</v>
      </c>
      <c r="P16" s="288">
        <f t="shared" si="6"/>
        <v>17.769503871863737</v>
      </c>
      <c r="Q16" s="269">
        <v>11819</v>
      </c>
      <c r="R16" s="288">
        <f t="shared" si="7"/>
        <v>6.3868189113389136</v>
      </c>
      <c r="S16" s="269">
        <v>2447</v>
      </c>
      <c r="T16" s="288">
        <f t="shared" si="8"/>
        <v>1.3223238747818193</v>
      </c>
      <c r="U16" s="269">
        <v>379</v>
      </c>
      <c r="V16" s="288">
        <f t="shared" si="9"/>
        <v>0.20480619065889233</v>
      </c>
      <c r="W16" s="269">
        <v>351</v>
      </c>
      <c r="X16" s="288">
        <f>W16/C16*100</f>
        <v>0.18967539029359157</v>
      </c>
      <c r="Y16" s="290"/>
    </row>
    <row r="17" spans="1:25" ht="15" customHeight="1">
      <c r="A17" s="1108"/>
      <c r="B17" s="286" t="s">
        <v>317</v>
      </c>
      <c r="C17" s="287">
        <f t="shared" si="0"/>
        <v>159591</v>
      </c>
      <c r="D17" s="288">
        <f t="shared" si="0"/>
        <v>100.00000000000001</v>
      </c>
      <c r="E17" s="269">
        <v>241</v>
      </c>
      <c r="F17" s="288">
        <f t="shared" si="1"/>
        <v>0.15101102192479526</v>
      </c>
      <c r="G17" s="269">
        <v>12651</v>
      </c>
      <c r="H17" s="288">
        <f t="shared" si="2"/>
        <v>7.927138748425663</v>
      </c>
      <c r="I17" s="269">
        <v>16217</v>
      </c>
      <c r="J17" s="288">
        <f t="shared" si="3"/>
        <v>10.161600591512054</v>
      </c>
      <c r="K17" s="269">
        <v>46833</v>
      </c>
      <c r="L17" s="288">
        <f t="shared" si="4"/>
        <v>29.345639791717577</v>
      </c>
      <c r="M17" s="269">
        <v>42976</v>
      </c>
      <c r="N17" s="288">
        <f t="shared" si="5"/>
        <v>26.928836839170128</v>
      </c>
      <c r="O17" s="269">
        <v>28619</v>
      </c>
      <c r="P17" s="288">
        <f t="shared" si="6"/>
        <v>17.932715504007117</v>
      </c>
      <c r="Q17" s="269">
        <v>9790</v>
      </c>
      <c r="R17" s="288">
        <f t="shared" si="7"/>
        <v>6.1344311396006042</v>
      </c>
      <c r="S17" s="269">
        <v>1945</v>
      </c>
      <c r="T17" s="288">
        <f t="shared" si="8"/>
        <v>1.218740405160692</v>
      </c>
      <c r="U17" s="269">
        <v>319</v>
      </c>
      <c r="V17" s="288">
        <f t="shared" si="9"/>
        <v>0.199885958481368</v>
      </c>
      <c r="W17" s="269" t="s">
        <v>198</v>
      </c>
      <c r="X17" s="288" t="s">
        <v>341</v>
      </c>
      <c r="Y17" s="290"/>
    </row>
    <row r="18" spans="1:25" ht="15" customHeight="1">
      <c r="A18" s="1108"/>
      <c r="B18" s="286" t="s">
        <v>318</v>
      </c>
      <c r="C18" s="287">
        <f t="shared" si="0"/>
        <v>25111</v>
      </c>
      <c r="D18" s="288">
        <f t="shared" si="0"/>
        <v>100</v>
      </c>
      <c r="E18" s="269">
        <v>18</v>
      </c>
      <c r="F18" s="288">
        <f t="shared" si="1"/>
        <v>7.1681733105013745E-2</v>
      </c>
      <c r="G18" s="269">
        <v>1964</v>
      </c>
      <c r="H18" s="288">
        <f t="shared" si="2"/>
        <v>7.8212735454581654</v>
      </c>
      <c r="I18" s="269">
        <v>3127</v>
      </c>
      <c r="J18" s="288">
        <f t="shared" si="3"/>
        <v>12.452709967743219</v>
      </c>
      <c r="K18" s="269">
        <v>7624</v>
      </c>
      <c r="L18" s="288">
        <f t="shared" si="4"/>
        <v>30.361196288479153</v>
      </c>
      <c r="M18" s="269">
        <v>5523</v>
      </c>
      <c r="N18" s="288">
        <f t="shared" si="5"/>
        <v>21.994345107721717</v>
      </c>
      <c r="O18" s="269">
        <v>4264</v>
      </c>
      <c r="P18" s="288">
        <f t="shared" si="6"/>
        <v>16.980606108876589</v>
      </c>
      <c r="Q18" s="269">
        <v>2029</v>
      </c>
      <c r="R18" s="288">
        <f t="shared" si="7"/>
        <v>8.0801242483373823</v>
      </c>
      <c r="S18" s="269">
        <v>502</v>
      </c>
      <c r="T18" s="288">
        <f t="shared" si="8"/>
        <v>1.9991238899287163</v>
      </c>
      <c r="U18" s="269">
        <v>60</v>
      </c>
      <c r="V18" s="288">
        <f t="shared" si="9"/>
        <v>0.23893911035004581</v>
      </c>
      <c r="W18" s="269" t="s">
        <v>198</v>
      </c>
      <c r="X18" s="288" t="s">
        <v>343</v>
      </c>
      <c r="Y18" s="290"/>
    </row>
    <row r="19" spans="1:25" ht="15" customHeight="1">
      <c r="A19" s="1107" t="s">
        <v>21</v>
      </c>
      <c r="B19" s="286" t="s">
        <v>342</v>
      </c>
      <c r="C19" s="287">
        <f t="shared" si="0"/>
        <v>181132</v>
      </c>
      <c r="D19" s="288">
        <f t="shared" si="0"/>
        <v>99.999999999999986</v>
      </c>
      <c r="E19" s="269">
        <v>255</v>
      </c>
      <c r="F19" s="288">
        <f t="shared" si="1"/>
        <v>0.14078130865887861</v>
      </c>
      <c r="G19" s="269">
        <v>15095</v>
      </c>
      <c r="H19" s="288">
        <f t="shared" si="2"/>
        <v>8.3337013890422451</v>
      </c>
      <c r="I19" s="269">
        <v>19261</v>
      </c>
      <c r="J19" s="288">
        <f t="shared" si="3"/>
        <v>10.633681514033965</v>
      </c>
      <c r="K19" s="269">
        <v>53037</v>
      </c>
      <c r="L19" s="288">
        <f t="shared" si="4"/>
        <v>29.280855950356642</v>
      </c>
      <c r="M19" s="269">
        <v>46855</v>
      </c>
      <c r="N19" s="288">
        <f t="shared" si="5"/>
        <v>25.867875361614733</v>
      </c>
      <c r="O19" s="269">
        <v>31561</v>
      </c>
      <c r="P19" s="288">
        <f t="shared" si="6"/>
        <v>17.424309343462227</v>
      </c>
      <c r="Q19" s="269">
        <v>12001</v>
      </c>
      <c r="R19" s="288">
        <f t="shared" si="7"/>
        <v>6.6255548439811847</v>
      </c>
      <c r="S19" s="269">
        <v>2260</v>
      </c>
      <c r="T19" s="288">
        <f t="shared" si="8"/>
        <v>1.2477088532120222</v>
      </c>
      <c r="U19" s="269">
        <v>408</v>
      </c>
      <c r="V19" s="288">
        <f t="shared" si="9"/>
        <v>0.22525009385420575</v>
      </c>
      <c r="W19" s="269">
        <v>399</v>
      </c>
      <c r="X19" s="288">
        <f>W19/C19*100</f>
        <v>0.22028134178389241</v>
      </c>
      <c r="Y19" s="290"/>
    </row>
    <row r="20" spans="1:25" ht="15" customHeight="1">
      <c r="A20" s="1108"/>
      <c r="B20" s="286" t="s">
        <v>344</v>
      </c>
      <c r="C20" s="287">
        <f t="shared" si="0"/>
        <v>156108</v>
      </c>
      <c r="D20" s="288">
        <f t="shared" si="0"/>
        <v>100.00000000000001</v>
      </c>
      <c r="E20" s="269">
        <v>233</v>
      </c>
      <c r="F20" s="288">
        <f t="shared" si="1"/>
        <v>0.14925564352883902</v>
      </c>
      <c r="G20" s="269">
        <v>13174</v>
      </c>
      <c r="H20" s="288">
        <f t="shared" si="2"/>
        <v>8.4390293899095496</v>
      </c>
      <c r="I20" s="269">
        <v>16259</v>
      </c>
      <c r="J20" s="288">
        <f t="shared" si="3"/>
        <v>10.415225356804264</v>
      </c>
      <c r="K20" s="269">
        <v>45664</v>
      </c>
      <c r="L20" s="288">
        <f t="shared" si="4"/>
        <v>29.251543803008172</v>
      </c>
      <c r="M20" s="269">
        <v>41361</v>
      </c>
      <c r="N20" s="288">
        <f t="shared" si="5"/>
        <v>26.495118763932663</v>
      </c>
      <c r="O20" s="269">
        <v>27320</v>
      </c>
      <c r="P20" s="288">
        <f t="shared" si="6"/>
        <v>17.500704640377172</v>
      </c>
      <c r="Q20" s="269">
        <v>9931</v>
      </c>
      <c r="R20" s="288">
        <f t="shared" si="7"/>
        <v>6.3616214415660952</v>
      </c>
      <c r="S20" s="269">
        <v>1827</v>
      </c>
      <c r="T20" s="288">
        <f t="shared" si="8"/>
        <v>1.1703436082711969</v>
      </c>
      <c r="U20" s="269">
        <v>339</v>
      </c>
      <c r="V20" s="288">
        <f t="shared" si="9"/>
        <v>0.21715735260204472</v>
      </c>
      <c r="W20" s="269" t="s">
        <v>198</v>
      </c>
      <c r="X20" s="288" t="s">
        <v>345</v>
      </c>
      <c r="Y20" s="290"/>
    </row>
    <row r="21" spans="1:25" ht="15" customHeight="1">
      <c r="A21" s="1108"/>
      <c r="B21" s="286" t="s">
        <v>318</v>
      </c>
      <c r="C21" s="287">
        <f t="shared" si="0"/>
        <v>24625</v>
      </c>
      <c r="D21" s="288">
        <f t="shared" si="0"/>
        <v>100</v>
      </c>
      <c r="E21" s="269">
        <v>22</v>
      </c>
      <c r="F21" s="288">
        <f t="shared" si="1"/>
        <v>8.9340101522842635E-2</v>
      </c>
      <c r="G21" s="269">
        <v>1921</v>
      </c>
      <c r="H21" s="288">
        <f t="shared" si="2"/>
        <v>7.8010152284263956</v>
      </c>
      <c r="I21" s="269">
        <v>3002</v>
      </c>
      <c r="J21" s="288">
        <f t="shared" si="3"/>
        <v>12.190862944162436</v>
      </c>
      <c r="K21" s="269">
        <v>7373</v>
      </c>
      <c r="L21" s="288">
        <f t="shared" si="4"/>
        <v>29.941116751269035</v>
      </c>
      <c r="M21" s="269">
        <v>5494</v>
      </c>
      <c r="N21" s="288">
        <f t="shared" si="5"/>
        <v>22.310659898477159</v>
      </c>
      <c r="O21" s="269">
        <v>4241</v>
      </c>
      <c r="P21" s="288">
        <f t="shared" si="6"/>
        <v>17.222335025380712</v>
      </c>
      <c r="Q21" s="269">
        <v>2070</v>
      </c>
      <c r="R21" s="288">
        <f t="shared" si="7"/>
        <v>8.4060913705583751</v>
      </c>
      <c r="S21" s="269">
        <v>433</v>
      </c>
      <c r="T21" s="288">
        <f t="shared" si="8"/>
        <v>1.7583756345177666</v>
      </c>
      <c r="U21" s="269">
        <v>69</v>
      </c>
      <c r="V21" s="288">
        <f t="shared" si="9"/>
        <v>0.28020304568527915</v>
      </c>
      <c r="W21" s="269" t="s">
        <v>198</v>
      </c>
      <c r="X21" s="288" t="s">
        <v>343</v>
      </c>
      <c r="Y21" s="290"/>
    </row>
    <row r="22" spans="1:25" ht="15" customHeight="1">
      <c r="A22" s="1107" t="s">
        <v>1</v>
      </c>
      <c r="B22" s="286" t="s">
        <v>337</v>
      </c>
      <c r="C22" s="287">
        <f t="shared" si="0"/>
        <v>192539</v>
      </c>
      <c r="D22" s="288">
        <f t="shared" si="0"/>
        <v>100.00000000000001</v>
      </c>
      <c r="E22" s="269">
        <v>207</v>
      </c>
      <c r="F22" s="288">
        <f t="shared" si="1"/>
        <v>0.10751068614670274</v>
      </c>
      <c r="G22" s="269">
        <v>17620</v>
      </c>
      <c r="H22" s="288">
        <f t="shared" si="2"/>
        <v>9.1513927048546009</v>
      </c>
      <c r="I22" s="269">
        <v>22272</v>
      </c>
      <c r="J22" s="288">
        <f t="shared" si="3"/>
        <v>11.567526579030742</v>
      </c>
      <c r="K22" s="269">
        <v>53864</v>
      </c>
      <c r="L22" s="288">
        <f t="shared" si="4"/>
        <v>27.97563091114008</v>
      </c>
      <c r="M22" s="269">
        <v>50098</v>
      </c>
      <c r="N22" s="288">
        <f t="shared" si="5"/>
        <v>26.019663548683642</v>
      </c>
      <c r="O22" s="269">
        <v>32782</v>
      </c>
      <c r="P22" s="288">
        <f t="shared" si="6"/>
        <v>17.026160933629029</v>
      </c>
      <c r="Q22" s="269">
        <v>12736</v>
      </c>
      <c r="R22" s="288">
        <f t="shared" si="7"/>
        <v>6.6147637621468895</v>
      </c>
      <c r="S22" s="269">
        <v>2227</v>
      </c>
      <c r="T22" s="288">
        <f t="shared" si="8"/>
        <v>1.1566487828439953</v>
      </c>
      <c r="U22" s="269">
        <v>352</v>
      </c>
      <c r="V22" s="288">
        <f t="shared" si="9"/>
        <v>0.18282010397893414</v>
      </c>
      <c r="W22" s="269">
        <v>381</v>
      </c>
      <c r="X22" s="288">
        <f>W22/C22*100</f>
        <v>0.19788198754538042</v>
      </c>
      <c r="Y22" s="290"/>
    </row>
    <row r="23" spans="1:25" ht="15" customHeight="1">
      <c r="A23" s="1108"/>
      <c r="B23" s="286" t="s">
        <v>344</v>
      </c>
      <c r="C23" s="287">
        <f t="shared" si="0"/>
        <v>165604</v>
      </c>
      <c r="D23" s="288">
        <f t="shared" si="0"/>
        <v>99.999999999999986</v>
      </c>
      <c r="E23" s="269">
        <v>192</v>
      </c>
      <c r="F23" s="288">
        <f t="shared" si="1"/>
        <v>0.11593922852105021</v>
      </c>
      <c r="G23" s="269">
        <v>15446</v>
      </c>
      <c r="H23" s="288">
        <f t="shared" si="2"/>
        <v>9.3270693944590715</v>
      </c>
      <c r="I23" s="269">
        <v>18814</v>
      </c>
      <c r="J23" s="288">
        <f t="shared" si="3"/>
        <v>11.360836694765828</v>
      </c>
      <c r="K23" s="269">
        <v>45930</v>
      </c>
      <c r="L23" s="288">
        <f t="shared" si="4"/>
        <v>27.734837322769984</v>
      </c>
      <c r="M23" s="269">
        <v>44089</v>
      </c>
      <c r="N23" s="288">
        <f t="shared" si="5"/>
        <v>26.623149199294705</v>
      </c>
      <c r="O23" s="269">
        <v>28498</v>
      </c>
      <c r="P23" s="288">
        <f t="shared" si="6"/>
        <v>17.208521533296299</v>
      </c>
      <c r="Q23" s="269">
        <v>10594</v>
      </c>
      <c r="R23" s="288">
        <f t="shared" si="7"/>
        <v>6.3971884737083649</v>
      </c>
      <c r="S23" s="269">
        <v>1758</v>
      </c>
      <c r="T23" s="288">
        <f t="shared" si="8"/>
        <v>1.0615685611458661</v>
      </c>
      <c r="U23" s="269">
        <v>283</v>
      </c>
      <c r="V23" s="288">
        <f t="shared" si="9"/>
        <v>0.17088959203883963</v>
      </c>
      <c r="W23" s="269" t="s">
        <v>198</v>
      </c>
      <c r="X23" s="288" t="s">
        <v>343</v>
      </c>
      <c r="Y23" s="290"/>
    </row>
    <row r="24" spans="1:25" ht="15" customHeight="1">
      <c r="A24" s="1108"/>
      <c r="B24" s="286" t="s">
        <v>346</v>
      </c>
      <c r="C24" s="287">
        <f t="shared" si="0"/>
        <v>26554</v>
      </c>
      <c r="D24" s="288">
        <f t="shared" si="0"/>
        <v>99.999999999999986</v>
      </c>
      <c r="E24" s="269">
        <v>15</v>
      </c>
      <c r="F24" s="288">
        <f t="shared" si="1"/>
        <v>5.6488664607968669E-2</v>
      </c>
      <c r="G24" s="269">
        <v>2174</v>
      </c>
      <c r="H24" s="288">
        <f t="shared" si="2"/>
        <v>8.1870904571815917</v>
      </c>
      <c r="I24" s="269">
        <v>3458</v>
      </c>
      <c r="J24" s="288">
        <f t="shared" si="3"/>
        <v>13.022520147623709</v>
      </c>
      <c r="K24" s="269">
        <v>7934</v>
      </c>
      <c r="L24" s="288">
        <f t="shared" si="4"/>
        <v>29.878737666641559</v>
      </c>
      <c r="M24" s="269">
        <v>6009</v>
      </c>
      <c r="N24" s="288">
        <f t="shared" si="5"/>
        <v>22.629359041952249</v>
      </c>
      <c r="O24" s="269">
        <v>4284</v>
      </c>
      <c r="P24" s="288">
        <f t="shared" si="6"/>
        <v>16.13316261203585</v>
      </c>
      <c r="Q24" s="269">
        <v>2142</v>
      </c>
      <c r="R24" s="288">
        <f t="shared" si="7"/>
        <v>8.066581306017925</v>
      </c>
      <c r="S24" s="269">
        <v>469</v>
      </c>
      <c r="T24" s="288">
        <f t="shared" si="8"/>
        <v>1.7662122467424868</v>
      </c>
      <c r="U24" s="269">
        <v>69</v>
      </c>
      <c r="V24" s="288">
        <f t="shared" si="9"/>
        <v>0.25984785719665587</v>
      </c>
      <c r="W24" s="269" t="s">
        <v>198</v>
      </c>
      <c r="X24" s="288" t="s">
        <v>343</v>
      </c>
      <c r="Y24" s="290"/>
    </row>
    <row r="25" spans="1:25" ht="15" customHeight="1">
      <c r="A25" s="1107" t="s">
        <v>2</v>
      </c>
      <c r="B25" s="286" t="s">
        <v>337</v>
      </c>
      <c r="C25" s="287">
        <f t="shared" si="0"/>
        <v>192555</v>
      </c>
      <c r="D25" s="288">
        <f t="shared" si="0"/>
        <v>100.00000000000001</v>
      </c>
      <c r="E25" s="269">
        <v>286</v>
      </c>
      <c r="F25" s="288">
        <f t="shared" si="1"/>
        <v>0.14852899171665238</v>
      </c>
      <c r="G25" s="269">
        <v>18158</v>
      </c>
      <c r="H25" s="288">
        <f t="shared" si="2"/>
        <v>9.4300329775908196</v>
      </c>
      <c r="I25" s="269">
        <v>23342</v>
      </c>
      <c r="J25" s="288">
        <f t="shared" si="3"/>
        <v>12.122250785489861</v>
      </c>
      <c r="K25" s="269">
        <v>51452</v>
      </c>
      <c r="L25" s="288">
        <f t="shared" si="4"/>
        <v>26.720677209109084</v>
      </c>
      <c r="M25" s="269">
        <v>51432</v>
      </c>
      <c r="N25" s="288">
        <f t="shared" si="5"/>
        <v>26.710290566331697</v>
      </c>
      <c r="O25" s="269">
        <v>32220</v>
      </c>
      <c r="P25" s="288">
        <f t="shared" si="6"/>
        <v>16.732881514372515</v>
      </c>
      <c r="Q25" s="269">
        <v>12767</v>
      </c>
      <c r="R25" s="288">
        <f t="shared" si="7"/>
        <v>6.6303134169458069</v>
      </c>
      <c r="S25" s="269">
        <v>2203</v>
      </c>
      <c r="T25" s="288">
        <f t="shared" si="8"/>
        <v>1.1440887019293189</v>
      </c>
      <c r="U25" s="269">
        <v>370</v>
      </c>
      <c r="V25" s="288">
        <f t="shared" si="9"/>
        <v>0.19215289138168315</v>
      </c>
      <c r="W25" s="269">
        <v>325</v>
      </c>
      <c r="X25" s="288">
        <f>W25/C25*100</f>
        <v>0.16878294513255954</v>
      </c>
      <c r="Y25" s="290"/>
    </row>
    <row r="26" spans="1:25" ht="15" customHeight="1">
      <c r="A26" s="1108"/>
      <c r="B26" s="286" t="s">
        <v>347</v>
      </c>
      <c r="C26" s="287">
        <f t="shared" si="0"/>
        <v>165517</v>
      </c>
      <c r="D26" s="288">
        <f t="shared" si="0"/>
        <v>100</v>
      </c>
      <c r="E26" s="269">
        <v>261</v>
      </c>
      <c r="F26" s="288">
        <f t="shared" si="1"/>
        <v>0.15768772996127287</v>
      </c>
      <c r="G26" s="269">
        <v>15773</v>
      </c>
      <c r="H26" s="288">
        <f t="shared" si="2"/>
        <v>9.5295347305714824</v>
      </c>
      <c r="I26" s="269">
        <v>19646</v>
      </c>
      <c r="J26" s="288">
        <f t="shared" si="3"/>
        <v>11.869475642985313</v>
      </c>
      <c r="K26" s="269">
        <v>43554</v>
      </c>
      <c r="L26" s="288">
        <f t="shared" si="4"/>
        <v>26.313913374457005</v>
      </c>
      <c r="M26" s="269">
        <v>45112</v>
      </c>
      <c r="N26" s="288">
        <f t="shared" si="5"/>
        <v>27.255206413842686</v>
      </c>
      <c r="O26" s="269">
        <v>28316</v>
      </c>
      <c r="P26" s="288">
        <f t="shared" si="6"/>
        <v>17.107608281928744</v>
      </c>
      <c r="Q26" s="269">
        <v>10773</v>
      </c>
      <c r="R26" s="288">
        <f t="shared" si="7"/>
        <v>6.5086969918497797</v>
      </c>
      <c r="S26" s="269">
        <v>1775</v>
      </c>
      <c r="T26" s="288">
        <f t="shared" si="8"/>
        <v>1.0723973972462042</v>
      </c>
      <c r="U26" s="269">
        <v>307</v>
      </c>
      <c r="V26" s="288">
        <f t="shared" si="9"/>
        <v>0.18547943715751253</v>
      </c>
      <c r="W26" s="269" t="s">
        <v>198</v>
      </c>
      <c r="X26" s="288" t="s">
        <v>341</v>
      </c>
      <c r="Y26" s="290"/>
    </row>
    <row r="27" spans="1:25" ht="15" customHeight="1">
      <c r="A27" s="1108"/>
      <c r="B27" s="286" t="s">
        <v>318</v>
      </c>
      <c r="C27" s="287">
        <f t="shared" si="0"/>
        <v>26713</v>
      </c>
      <c r="D27" s="288">
        <f t="shared" si="0"/>
        <v>100.00000000000003</v>
      </c>
      <c r="E27" s="269">
        <v>25</v>
      </c>
      <c r="F27" s="288">
        <f t="shared" si="1"/>
        <v>9.3587391906562345E-2</v>
      </c>
      <c r="G27" s="269">
        <v>2385</v>
      </c>
      <c r="H27" s="288">
        <f t="shared" si="2"/>
        <v>8.9282371878860491</v>
      </c>
      <c r="I27" s="269">
        <v>3696</v>
      </c>
      <c r="J27" s="288">
        <f t="shared" si="3"/>
        <v>13.835960019466178</v>
      </c>
      <c r="K27" s="269">
        <v>7898</v>
      </c>
      <c r="L27" s="288">
        <f t="shared" si="4"/>
        <v>29.566128851121178</v>
      </c>
      <c r="M27" s="269">
        <v>6320</v>
      </c>
      <c r="N27" s="288">
        <f t="shared" si="5"/>
        <v>23.658892673978961</v>
      </c>
      <c r="O27" s="269">
        <v>3904</v>
      </c>
      <c r="P27" s="288">
        <f t="shared" si="6"/>
        <v>14.614607120128776</v>
      </c>
      <c r="Q27" s="269">
        <v>1994</v>
      </c>
      <c r="R27" s="288">
        <f t="shared" si="7"/>
        <v>7.4645303784674129</v>
      </c>
      <c r="S27" s="269">
        <v>428</v>
      </c>
      <c r="T27" s="288">
        <f t="shared" si="8"/>
        <v>1.6022161494403473</v>
      </c>
      <c r="U27" s="269">
        <v>63</v>
      </c>
      <c r="V27" s="288">
        <f t="shared" si="9"/>
        <v>0.23584022760453713</v>
      </c>
      <c r="W27" s="269" t="s">
        <v>198</v>
      </c>
      <c r="X27" s="288" t="s">
        <v>343</v>
      </c>
      <c r="Y27" s="290"/>
    </row>
    <row r="28" spans="1:25" ht="15" customHeight="1">
      <c r="A28" s="1107" t="s">
        <v>3</v>
      </c>
      <c r="B28" s="286" t="s">
        <v>337</v>
      </c>
      <c r="C28" s="287">
        <f t="shared" si="0"/>
        <v>183159</v>
      </c>
      <c r="D28" s="288">
        <f t="shared" si="0"/>
        <v>99.999999999999986</v>
      </c>
      <c r="E28" s="269">
        <v>459</v>
      </c>
      <c r="F28" s="288">
        <f t="shared" si="1"/>
        <v>0.25060193602279984</v>
      </c>
      <c r="G28" s="269">
        <v>17240</v>
      </c>
      <c r="H28" s="288">
        <f t="shared" si="2"/>
        <v>9.4125868780676907</v>
      </c>
      <c r="I28" s="269">
        <v>22271</v>
      </c>
      <c r="J28" s="288">
        <f t="shared" si="3"/>
        <v>12.159380647415635</v>
      </c>
      <c r="K28" s="269">
        <v>46856</v>
      </c>
      <c r="L28" s="288">
        <f t="shared" si="4"/>
        <v>25.582144475564945</v>
      </c>
      <c r="M28" s="269">
        <v>49156</v>
      </c>
      <c r="N28" s="288">
        <f t="shared" si="5"/>
        <v>26.837884024263069</v>
      </c>
      <c r="O28" s="269">
        <v>31047</v>
      </c>
      <c r="P28" s="288">
        <f t="shared" si="6"/>
        <v>16.950845986274221</v>
      </c>
      <c r="Q28" s="269">
        <v>12972</v>
      </c>
      <c r="R28" s="288">
        <f t="shared" si="7"/>
        <v>7.0823710546574281</v>
      </c>
      <c r="S28" s="269">
        <v>2436</v>
      </c>
      <c r="T28" s="288">
        <f t="shared" si="8"/>
        <v>1.3299919741863626</v>
      </c>
      <c r="U28" s="269">
        <v>392</v>
      </c>
      <c r="V28" s="288">
        <f t="shared" si="9"/>
        <v>0.21402169699550663</v>
      </c>
      <c r="W28" s="269">
        <v>330</v>
      </c>
      <c r="X28" s="288">
        <f>W28/C28*100</f>
        <v>0.18017132655233978</v>
      </c>
      <c r="Y28" s="290"/>
    </row>
    <row r="29" spans="1:25" ht="15" customHeight="1">
      <c r="A29" s="1108"/>
      <c r="B29" s="286" t="s">
        <v>317</v>
      </c>
      <c r="C29" s="287">
        <f t="shared" si="0"/>
        <v>156310</v>
      </c>
      <c r="D29" s="288">
        <f t="shared" si="0"/>
        <v>100.00000000000001</v>
      </c>
      <c r="E29" s="269">
        <v>416</v>
      </c>
      <c r="F29" s="288">
        <f t="shared" si="1"/>
        <v>0.2661378030836159</v>
      </c>
      <c r="G29" s="269">
        <v>14831</v>
      </c>
      <c r="H29" s="288">
        <f t="shared" si="2"/>
        <v>9.4881965325315072</v>
      </c>
      <c r="I29" s="269">
        <v>18849</v>
      </c>
      <c r="J29" s="288">
        <f t="shared" si="3"/>
        <v>12.058729447892009</v>
      </c>
      <c r="K29" s="269">
        <v>39512</v>
      </c>
      <c r="L29" s="288">
        <f t="shared" si="4"/>
        <v>25.277973258268826</v>
      </c>
      <c r="M29" s="269">
        <v>42941</v>
      </c>
      <c r="N29" s="288">
        <f t="shared" si="5"/>
        <v>27.47169087070565</v>
      </c>
      <c r="O29" s="269">
        <v>26841</v>
      </c>
      <c r="P29" s="288">
        <f t="shared" si="6"/>
        <v>17.171646087902246</v>
      </c>
      <c r="Q29" s="269">
        <v>10714</v>
      </c>
      <c r="R29" s="288">
        <f t="shared" si="7"/>
        <v>6.8543279380717799</v>
      </c>
      <c r="S29" s="269">
        <v>1878</v>
      </c>
      <c r="T29" s="288">
        <f t="shared" si="8"/>
        <v>1.2014586398822853</v>
      </c>
      <c r="U29" s="269">
        <v>328</v>
      </c>
      <c r="V29" s="288">
        <f t="shared" si="9"/>
        <v>0.20983942166208175</v>
      </c>
      <c r="W29" s="269" t="s">
        <v>198</v>
      </c>
      <c r="X29" s="288" t="s">
        <v>348</v>
      </c>
      <c r="Y29" s="290"/>
    </row>
    <row r="30" spans="1:25" ht="15" customHeight="1">
      <c r="A30" s="1108"/>
      <c r="B30" s="286" t="s">
        <v>346</v>
      </c>
      <c r="C30" s="287">
        <f t="shared" si="0"/>
        <v>26519</v>
      </c>
      <c r="D30" s="288">
        <f t="shared" si="0"/>
        <v>99.999999999999986</v>
      </c>
      <c r="E30" s="269">
        <v>43</v>
      </c>
      <c r="F30" s="288">
        <f t="shared" si="1"/>
        <v>0.16214789396281912</v>
      </c>
      <c r="G30" s="269">
        <v>2409</v>
      </c>
      <c r="H30" s="288">
        <f t="shared" si="2"/>
        <v>9.0840529431728196</v>
      </c>
      <c r="I30" s="269">
        <v>3422</v>
      </c>
      <c r="J30" s="288">
        <f t="shared" si="3"/>
        <v>12.903955654436441</v>
      </c>
      <c r="K30" s="269">
        <v>7344</v>
      </c>
      <c r="L30" s="288">
        <f t="shared" si="4"/>
        <v>27.693351936347526</v>
      </c>
      <c r="M30" s="269">
        <v>6215</v>
      </c>
      <c r="N30" s="288">
        <f t="shared" si="5"/>
        <v>23.436026999509785</v>
      </c>
      <c r="O30" s="269">
        <v>4206</v>
      </c>
      <c r="P30" s="288">
        <f t="shared" si="6"/>
        <v>15.860326558316679</v>
      </c>
      <c r="Q30" s="269">
        <v>2258</v>
      </c>
      <c r="R30" s="288">
        <f t="shared" si="7"/>
        <v>8.514649873675479</v>
      </c>
      <c r="S30" s="269">
        <v>558</v>
      </c>
      <c r="T30" s="288">
        <f t="shared" si="8"/>
        <v>2.1041517402616989</v>
      </c>
      <c r="U30" s="269">
        <v>64</v>
      </c>
      <c r="V30" s="288">
        <f t="shared" si="9"/>
        <v>0.24133640031675402</v>
      </c>
      <c r="W30" s="269" t="s">
        <v>198</v>
      </c>
      <c r="X30" s="288" t="s">
        <v>226</v>
      </c>
      <c r="Y30" s="290"/>
    </row>
    <row r="31" spans="1:25" ht="15" customHeight="1">
      <c r="A31" s="1107" t="s">
        <v>4</v>
      </c>
      <c r="B31" s="286" t="s">
        <v>337</v>
      </c>
      <c r="C31" s="287">
        <f t="shared" ref="C31:D33" si="11">SUM(E31,G31,I31,K31,M31,O31,Q31,S31,U31,W31)</f>
        <v>177865</v>
      </c>
      <c r="D31" s="288">
        <f t="shared" si="11"/>
        <v>100</v>
      </c>
      <c r="E31" s="269">
        <v>325</v>
      </c>
      <c r="F31" s="288">
        <f>E31/C31*100</f>
        <v>0.18272285160093329</v>
      </c>
      <c r="G31" s="269">
        <v>17923</v>
      </c>
      <c r="H31" s="288">
        <f t="shared" si="2"/>
        <v>10.076743597672392</v>
      </c>
      <c r="I31" s="269">
        <v>22272</v>
      </c>
      <c r="J31" s="288">
        <f t="shared" si="3"/>
        <v>12.521856464172265</v>
      </c>
      <c r="K31" s="269">
        <v>42805</v>
      </c>
      <c r="L31" s="288">
        <f t="shared" si="4"/>
        <v>24.066005116239843</v>
      </c>
      <c r="M31" s="269">
        <v>46491</v>
      </c>
      <c r="N31" s="288">
        <f t="shared" si="5"/>
        <v>26.138363365473815</v>
      </c>
      <c r="O31" s="269">
        <v>30775</v>
      </c>
      <c r="P31" s="288">
        <f t="shared" si="6"/>
        <v>17.302448486211453</v>
      </c>
      <c r="Q31" s="269">
        <v>13810</v>
      </c>
      <c r="R31" s="288">
        <f t="shared" si="7"/>
        <v>7.7643156326427345</v>
      </c>
      <c r="S31" s="269">
        <v>2728</v>
      </c>
      <c r="T31" s="288">
        <f t="shared" si="8"/>
        <v>1.5337475051302956</v>
      </c>
      <c r="U31" s="269">
        <v>432</v>
      </c>
      <c r="V31" s="288">
        <f t="shared" si="9"/>
        <v>0.24288083658954826</v>
      </c>
      <c r="W31" s="269">
        <v>304</v>
      </c>
      <c r="X31" s="288">
        <f>W31/C31*100</f>
        <v>0.17091614426671914</v>
      </c>
      <c r="Y31" s="290"/>
    </row>
    <row r="32" spans="1:25" ht="15" customHeight="1">
      <c r="A32" s="1108"/>
      <c r="B32" s="286" t="s">
        <v>344</v>
      </c>
      <c r="C32" s="287">
        <f t="shared" si="11"/>
        <v>151477</v>
      </c>
      <c r="D32" s="288">
        <f t="shared" si="11"/>
        <v>100.00000000000001</v>
      </c>
      <c r="E32" s="269">
        <v>299</v>
      </c>
      <c r="F32" s="288">
        <f>E32/C32*100</f>
        <v>0.19738970272714668</v>
      </c>
      <c r="G32" s="269">
        <v>15533</v>
      </c>
      <c r="H32" s="288">
        <f t="shared" si="2"/>
        <v>10.254362048363779</v>
      </c>
      <c r="I32" s="269">
        <v>18982</v>
      </c>
      <c r="J32" s="288">
        <f t="shared" si="3"/>
        <v>12.531275375139462</v>
      </c>
      <c r="K32" s="269">
        <v>35939</v>
      </c>
      <c r="L32" s="288">
        <f t="shared" si="4"/>
        <v>23.72571413481915</v>
      </c>
      <c r="M32" s="269">
        <v>40152</v>
      </c>
      <c r="N32" s="288">
        <f t="shared" si="5"/>
        <v>26.506994461205331</v>
      </c>
      <c r="O32" s="269">
        <v>26622</v>
      </c>
      <c r="P32" s="288">
        <f t="shared" si="6"/>
        <v>17.574945371244478</v>
      </c>
      <c r="Q32" s="269">
        <v>11442</v>
      </c>
      <c r="R32" s="288">
        <f t="shared" si="7"/>
        <v>7.5536220020201092</v>
      </c>
      <c r="S32" s="269">
        <v>2154</v>
      </c>
      <c r="T32" s="288">
        <f t="shared" si="8"/>
        <v>1.4219980591112842</v>
      </c>
      <c r="U32" s="269">
        <v>353</v>
      </c>
      <c r="V32" s="288">
        <f t="shared" si="9"/>
        <v>0.23303867913940729</v>
      </c>
      <c r="W32" s="269">
        <v>1</v>
      </c>
      <c r="X32" s="288">
        <f>W32/C32*100</f>
        <v>6.6016622985667797E-4</v>
      </c>
      <c r="Y32" s="290"/>
    </row>
    <row r="33" spans="1:25" ht="15" customHeight="1">
      <c r="A33" s="1109"/>
      <c r="B33" s="291" t="s">
        <v>346</v>
      </c>
      <c r="C33" s="292">
        <f t="shared" si="11"/>
        <v>26085</v>
      </c>
      <c r="D33" s="293">
        <f t="shared" si="11"/>
        <v>99.999999999999986</v>
      </c>
      <c r="E33" s="275">
        <v>26</v>
      </c>
      <c r="F33" s="293">
        <f>E33/C33*100</f>
        <v>9.9674142227333715E-2</v>
      </c>
      <c r="G33" s="275">
        <v>2390</v>
      </c>
      <c r="H33" s="293">
        <f t="shared" si="2"/>
        <v>9.1623538432049063</v>
      </c>
      <c r="I33" s="275">
        <v>3290</v>
      </c>
      <c r="J33" s="293">
        <f t="shared" si="3"/>
        <v>12.612612612612612</v>
      </c>
      <c r="K33" s="275">
        <v>6866</v>
      </c>
      <c r="L33" s="293">
        <f t="shared" si="4"/>
        <v>26.321640789725897</v>
      </c>
      <c r="M33" s="275">
        <v>6339</v>
      </c>
      <c r="N33" s="293">
        <f t="shared" si="5"/>
        <v>24.30132259919494</v>
      </c>
      <c r="O33" s="275">
        <v>4153</v>
      </c>
      <c r="P33" s="293">
        <f t="shared" si="6"/>
        <v>15.921027410389113</v>
      </c>
      <c r="Q33" s="275">
        <v>2368</v>
      </c>
      <c r="R33" s="293">
        <f t="shared" si="7"/>
        <v>9.0780141843971638</v>
      </c>
      <c r="S33" s="275">
        <v>574</v>
      </c>
      <c r="T33" s="293">
        <f t="shared" si="8"/>
        <v>2.200498370711137</v>
      </c>
      <c r="U33" s="275">
        <v>79</v>
      </c>
      <c r="V33" s="293">
        <f t="shared" si="9"/>
        <v>0.3028560475368986</v>
      </c>
      <c r="W33" s="275" t="s">
        <v>348</v>
      </c>
      <c r="X33" s="293" t="s">
        <v>226</v>
      </c>
      <c r="Y33" s="290"/>
    </row>
    <row r="34" spans="1:25" ht="15" customHeight="1">
      <c r="A34" s="301" t="s">
        <v>826</v>
      </c>
      <c r="B34" s="282"/>
    </row>
    <row r="35" spans="1:25" ht="15" customHeight="1">
      <c r="A35" s="296" t="s">
        <v>349</v>
      </c>
    </row>
  </sheetData>
  <mergeCells count="23">
    <mergeCell ref="A10:A12"/>
    <mergeCell ref="A1:X1"/>
    <mergeCell ref="A2:B3"/>
    <mergeCell ref="C2:D2"/>
    <mergeCell ref="E2:F2"/>
    <mergeCell ref="G2:H2"/>
    <mergeCell ref="I2:J2"/>
    <mergeCell ref="K2:L2"/>
    <mergeCell ref="M2:N2"/>
    <mergeCell ref="O2:P2"/>
    <mergeCell ref="Q2:R2"/>
    <mergeCell ref="S2:T2"/>
    <mergeCell ref="U2:V2"/>
    <mergeCell ref="W2:X2"/>
    <mergeCell ref="A4:A6"/>
    <mergeCell ref="A7:A9"/>
    <mergeCell ref="A31:A33"/>
    <mergeCell ref="A13:A15"/>
    <mergeCell ref="A16:A18"/>
    <mergeCell ref="A19:A21"/>
    <mergeCell ref="A22:A24"/>
    <mergeCell ref="A25:A27"/>
    <mergeCell ref="A28:A30"/>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46"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35"/>
  <sheetViews>
    <sheetView showGridLines="0" workbookViewId="0">
      <selection sqref="A1:P1"/>
    </sheetView>
  </sheetViews>
  <sheetFormatPr defaultColWidth="9" defaultRowHeight="14.1" customHeight="1"/>
  <cols>
    <col min="1" max="1" width="5.875" style="264" customWidth="1"/>
    <col min="2" max="2" width="5.125" style="264" customWidth="1"/>
    <col min="3" max="3" width="8.625" style="305" customWidth="1"/>
    <col min="4" max="4" width="8.125" style="306" customWidth="1"/>
    <col min="5" max="5" width="8.625" style="305" customWidth="1"/>
    <col min="6" max="6" width="8.125" style="306" customWidth="1"/>
    <col min="7" max="7" width="8.625" style="305" customWidth="1"/>
    <col min="8" max="8" width="8.125" style="306" customWidth="1"/>
    <col min="9" max="9" width="8.625" style="305" customWidth="1"/>
    <col min="10" max="10" width="8.125" style="306" customWidth="1"/>
    <col min="11" max="11" width="8.625" style="305" customWidth="1"/>
    <col min="12" max="12" width="8.125" style="306" customWidth="1"/>
    <col min="13" max="13" width="8.625" style="305" customWidth="1"/>
    <col min="14" max="14" width="8.125" style="306" customWidth="1"/>
    <col min="15" max="15" width="8.625" style="305" customWidth="1"/>
    <col min="16" max="16" width="8.125" style="306" customWidth="1"/>
    <col min="17" max="16384" width="9" style="264"/>
  </cols>
  <sheetData>
    <row r="1" spans="1:24" s="283" customFormat="1" ht="20.25">
      <c r="A1" s="1110" t="s">
        <v>1371</v>
      </c>
      <c r="B1" s="1110"/>
      <c r="C1" s="1110"/>
      <c r="D1" s="1110"/>
      <c r="E1" s="1110"/>
      <c r="F1" s="1110"/>
      <c r="G1" s="1110"/>
      <c r="H1" s="1110"/>
      <c r="I1" s="1110"/>
      <c r="J1" s="1110"/>
      <c r="K1" s="1110"/>
      <c r="L1" s="1110"/>
      <c r="M1" s="1110"/>
      <c r="N1" s="1110"/>
      <c r="O1" s="1110"/>
      <c r="P1" s="1110"/>
      <c r="Q1" s="297"/>
      <c r="R1" s="297"/>
      <c r="S1" s="297"/>
      <c r="T1" s="297"/>
      <c r="U1" s="297"/>
      <c r="V1" s="297"/>
      <c r="W1" s="297"/>
      <c r="X1" s="297"/>
    </row>
    <row r="2" spans="1:24" ht="16.5">
      <c r="A2" s="1095"/>
      <c r="B2" s="1095"/>
      <c r="C2" s="298" t="s">
        <v>350</v>
      </c>
      <c r="D2" s="299"/>
      <c r="E2" s="300" t="s">
        <v>351</v>
      </c>
      <c r="F2" s="299"/>
      <c r="G2" s="300" t="s">
        <v>352</v>
      </c>
      <c r="H2" s="299"/>
      <c r="I2" s="300" t="s">
        <v>353</v>
      </c>
      <c r="J2" s="299"/>
      <c r="K2" s="300" t="s">
        <v>354</v>
      </c>
      <c r="L2" s="299"/>
      <c r="M2" s="300" t="s">
        <v>355</v>
      </c>
      <c r="N2" s="299"/>
      <c r="O2" s="298" t="s">
        <v>356</v>
      </c>
      <c r="P2" s="299"/>
    </row>
    <row r="3" spans="1:24" ht="14.1" customHeight="1">
      <c r="A3" s="1093"/>
      <c r="B3" s="1093"/>
      <c r="C3" s="284" t="s">
        <v>289</v>
      </c>
      <c r="D3" s="285" t="s">
        <v>47</v>
      </c>
      <c r="E3" s="284" t="s">
        <v>289</v>
      </c>
      <c r="F3" s="285" t="s">
        <v>333</v>
      </c>
      <c r="G3" s="284" t="s">
        <v>289</v>
      </c>
      <c r="H3" s="285" t="s">
        <v>333</v>
      </c>
      <c r="I3" s="284" t="s">
        <v>289</v>
      </c>
      <c r="J3" s="285" t="s">
        <v>333</v>
      </c>
      <c r="K3" s="284" t="s">
        <v>289</v>
      </c>
      <c r="L3" s="285" t="s">
        <v>333</v>
      </c>
      <c r="M3" s="284" t="s">
        <v>289</v>
      </c>
      <c r="N3" s="285" t="s">
        <v>333</v>
      </c>
      <c r="O3" s="284" t="s">
        <v>289</v>
      </c>
      <c r="P3" s="285" t="s">
        <v>333</v>
      </c>
    </row>
    <row r="4" spans="1:24" ht="14.1" customHeight="1">
      <c r="A4" s="1107" t="s">
        <v>357</v>
      </c>
      <c r="B4" s="286" t="s">
        <v>337</v>
      </c>
      <c r="C4" s="269">
        <f t="shared" ref="C4:D30" si="0">SUM(E4,G4,I4,K4,M4,O4)</f>
        <v>175300</v>
      </c>
      <c r="D4" s="288">
        <f t="shared" si="0"/>
        <v>100.00000000000001</v>
      </c>
      <c r="E4" s="269">
        <f>SUM(E5,E6)</f>
        <v>1276</v>
      </c>
      <c r="F4" s="288">
        <f t="shared" ref="F4:F33" si="1">E4/C4*100</f>
        <v>0.7278950370792926</v>
      </c>
      <c r="G4" s="269">
        <f>SUM(G5,G6)</f>
        <v>18532</v>
      </c>
      <c r="H4" s="288">
        <f t="shared" ref="H4:H33" si="2">G4/C4*100</f>
        <v>10.571591557330292</v>
      </c>
      <c r="I4" s="269">
        <f>SUM(I5,I6)</f>
        <v>53329</v>
      </c>
      <c r="J4" s="288">
        <f t="shared" ref="J4:J33" si="3">I4/C4*100</f>
        <v>30.42156303479749</v>
      </c>
      <c r="K4" s="269">
        <f>SUM(K5,K6)</f>
        <v>58751</v>
      </c>
      <c r="L4" s="288">
        <f t="shared" ref="L4:L33" si="4">K4/C4*100</f>
        <v>33.514546491728467</v>
      </c>
      <c r="M4" s="269">
        <f>SUM(M5,M6)</f>
        <v>15499</v>
      </c>
      <c r="N4" s="288">
        <f t="shared" ref="N4:N33" si="5">M4/C4*100</f>
        <v>8.8414147176269253</v>
      </c>
      <c r="O4" s="269">
        <v>27913</v>
      </c>
      <c r="P4" s="288">
        <f t="shared" ref="P4:P33" si="6">O4/C4*100</f>
        <v>15.922989161437537</v>
      </c>
    </row>
    <row r="5" spans="1:24" ht="14.1" customHeight="1">
      <c r="A5" s="1107"/>
      <c r="B5" s="286" t="s">
        <v>317</v>
      </c>
      <c r="C5" s="269">
        <f t="shared" si="0"/>
        <v>148490</v>
      </c>
      <c r="D5" s="288">
        <f t="shared" si="0"/>
        <v>100</v>
      </c>
      <c r="E5" s="269">
        <v>755</v>
      </c>
      <c r="F5" s="288">
        <f t="shared" si="1"/>
        <v>0.5084517475924305</v>
      </c>
      <c r="G5" s="269">
        <v>15131</v>
      </c>
      <c r="H5" s="288">
        <f t="shared" si="2"/>
        <v>10.189911778570949</v>
      </c>
      <c r="I5" s="269">
        <v>47516</v>
      </c>
      <c r="J5" s="288">
        <f t="shared" si="3"/>
        <v>31.999461243181358</v>
      </c>
      <c r="K5" s="269">
        <v>50048</v>
      </c>
      <c r="L5" s="288">
        <f t="shared" si="4"/>
        <v>33.704626574180082</v>
      </c>
      <c r="M5" s="269">
        <v>12798</v>
      </c>
      <c r="N5" s="288">
        <f t="shared" si="5"/>
        <v>8.6187622062091727</v>
      </c>
      <c r="O5" s="269">
        <v>22242</v>
      </c>
      <c r="P5" s="288">
        <f t="shared" si="6"/>
        <v>14.978786450266011</v>
      </c>
    </row>
    <row r="6" spans="1:24" ht="14.1" customHeight="1">
      <c r="A6" s="1107"/>
      <c r="B6" s="286" t="s">
        <v>318</v>
      </c>
      <c r="C6" s="269">
        <f t="shared" si="0"/>
        <v>26439</v>
      </c>
      <c r="D6" s="288">
        <f t="shared" si="0"/>
        <v>100</v>
      </c>
      <c r="E6" s="269">
        <v>521</v>
      </c>
      <c r="F6" s="288">
        <f t="shared" si="1"/>
        <v>1.9705737735920419</v>
      </c>
      <c r="G6" s="269">
        <v>3401</v>
      </c>
      <c r="H6" s="288">
        <f t="shared" si="2"/>
        <v>12.863572752373386</v>
      </c>
      <c r="I6" s="269">
        <v>5813</v>
      </c>
      <c r="J6" s="288">
        <f t="shared" si="3"/>
        <v>21.986459397102763</v>
      </c>
      <c r="K6" s="269">
        <v>8703</v>
      </c>
      <c r="L6" s="288">
        <f t="shared" si="4"/>
        <v>32.917281289004876</v>
      </c>
      <c r="M6" s="269">
        <v>2701</v>
      </c>
      <c r="N6" s="288">
        <f t="shared" si="5"/>
        <v>10.215968833919588</v>
      </c>
      <c r="O6" s="269">
        <v>5300</v>
      </c>
      <c r="P6" s="288">
        <f t="shared" si="6"/>
        <v>20.046143954007338</v>
      </c>
    </row>
    <row r="7" spans="1:24" ht="14.1" customHeight="1">
      <c r="A7" s="1107" t="s">
        <v>17</v>
      </c>
      <c r="B7" s="286" t="s">
        <v>342</v>
      </c>
      <c r="C7" s="269">
        <f t="shared" si="0"/>
        <v>173864</v>
      </c>
      <c r="D7" s="288">
        <f t="shared" si="0"/>
        <v>100</v>
      </c>
      <c r="E7" s="269">
        <f>SUM(E8,E9)</f>
        <v>1153</v>
      </c>
      <c r="F7" s="288">
        <f t="shared" si="1"/>
        <v>0.66316201168729583</v>
      </c>
      <c r="G7" s="269">
        <f>SUM(G8,G9)</f>
        <v>17340</v>
      </c>
      <c r="H7" s="288">
        <f t="shared" si="2"/>
        <v>9.9733124741177015</v>
      </c>
      <c r="I7" s="269">
        <f>SUM(I8,I9)</f>
        <v>51389</v>
      </c>
      <c r="J7" s="288">
        <f t="shared" si="3"/>
        <v>29.557010076841667</v>
      </c>
      <c r="K7" s="269">
        <f>SUM(K8,K9)</f>
        <v>59076</v>
      </c>
      <c r="L7" s="288">
        <f t="shared" si="4"/>
        <v>33.978281875488889</v>
      </c>
      <c r="M7" s="269">
        <f>SUM(M8,M9)</f>
        <v>16111</v>
      </c>
      <c r="N7" s="288">
        <f t="shared" si="5"/>
        <v>9.2664381355542265</v>
      </c>
      <c r="O7" s="269">
        <v>28795</v>
      </c>
      <c r="P7" s="288">
        <f t="shared" si="6"/>
        <v>16.561795426310219</v>
      </c>
    </row>
    <row r="8" spans="1:24" ht="14.1" customHeight="1">
      <c r="A8" s="1107"/>
      <c r="B8" s="286" t="s">
        <v>317</v>
      </c>
      <c r="C8" s="269">
        <f t="shared" si="0"/>
        <v>147682</v>
      </c>
      <c r="D8" s="288">
        <f t="shared" si="0"/>
        <v>100</v>
      </c>
      <c r="E8" s="269">
        <v>668</v>
      </c>
      <c r="F8" s="288">
        <f t="shared" si="1"/>
        <v>0.45232323505911354</v>
      </c>
      <c r="G8" s="269">
        <v>14165</v>
      </c>
      <c r="H8" s="288">
        <f t="shared" si="2"/>
        <v>9.5915548272639857</v>
      </c>
      <c r="I8" s="269">
        <v>45948</v>
      </c>
      <c r="J8" s="288">
        <f t="shared" si="3"/>
        <v>31.112796413916389</v>
      </c>
      <c r="K8" s="269">
        <v>50278</v>
      </c>
      <c r="L8" s="288">
        <f t="shared" si="4"/>
        <v>34.044771874703756</v>
      </c>
      <c r="M8" s="269">
        <v>13329</v>
      </c>
      <c r="N8" s="288">
        <f t="shared" si="5"/>
        <v>9.0254736528486887</v>
      </c>
      <c r="O8" s="269">
        <v>23294</v>
      </c>
      <c r="P8" s="288">
        <f t="shared" si="6"/>
        <v>15.77307999620807</v>
      </c>
    </row>
    <row r="9" spans="1:24" ht="14.1" customHeight="1">
      <c r="A9" s="1107"/>
      <c r="B9" s="286" t="s">
        <v>318</v>
      </c>
      <c r="C9" s="269">
        <f t="shared" si="0"/>
        <v>25800</v>
      </c>
      <c r="D9" s="288">
        <f t="shared" si="0"/>
        <v>100</v>
      </c>
      <c r="E9" s="269">
        <v>485</v>
      </c>
      <c r="F9" s="288">
        <f t="shared" si="1"/>
        <v>1.8798449612403103</v>
      </c>
      <c r="G9" s="269">
        <v>3175</v>
      </c>
      <c r="H9" s="288">
        <f t="shared" si="2"/>
        <v>12.306201550387597</v>
      </c>
      <c r="I9" s="269">
        <v>5441</v>
      </c>
      <c r="J9" s="288">
        <f t="shared" si="3"/>
        <v>21.089147286821706</v>
      </c>
      <c r="K9" s="269">
        <v>8798</v>
      </c>
      <c r="L9" s="288">
        <f t="shared" si="4"/>
        <v>34.100775193798448</v>
      </c>
      <c r="M9" s="269">
        <v>2782</v>
      </c>
      <c r="N9" s="288">
        <f t="shared" si="5"/>
        <v>10.782945736434108</v>
      </c>
      <c r="O9" s="269">
        <v>5119</v>
      </c>
      <c r="P9" s="288">
        <f t="shared" si="6"/>
        <v>19.84108527131783</v>
      </c>
    </row>
    <row r="10" spans="1:24" ht="14.1" customHeight="1">
      <c r="A10" s="1107" t="s">
        <v>18</v>
      </c>
      <c r="B10" s="286" t="s">
        <v>342</v>
      </c>
      <c r="C10" s="269">
        <f t="shared" si="0"/>
        <v>168595</v>
      </c>
      <c r="D10" s="288">
        <f t="shared" si="0"/>
        <v>100</v>
      </c>
      <c r="E10" s="269">
        <f>SUM(E11,E12)</f>
        <v>1033</v>
      </c>
      <c r="F10" s="288">
        <f t="shared" si="1"/>
        <v>0.6127109344879742</v>
      </c>
      <c r="G10" s="269">
        <f>SUM(G11,G12)</f>
        <v>16635</v>
      </c>
      <c r="H10" s="288">
        <f t="shared" si="2"/>
        <v>9.866840653637416</v>
      </c>
      <c r="I10" s="269">
        <f>SUM(I11,I12)</f>
        <v>51064</v>
      </c>
      <c r="J10" s="288">
        <f t="shared" si="3"/>
        <v>30.287968207835348</v>
      </c>
      <c r="K10" s="269">
        <f>SUM(K11,K12)</f>
        <v>58194</v>
      </c>
      <c r="L10" s="288">
        <f t="shared" si="4"/>
        <v>34.517037871823007</v>
      </c>
      <c r="M10" s="269">
        <f>SUM(M11,M12)</f>
        <v>16511</v>
      </c>
      <c r="N10" s="288">
        <f t="shared" si="5"/>
        <v>9.7932916160028469</v>
      </c>
      <c r="O10" s="269">
        <v>25158</v>
      </c>
      <c r="P10" s="288">
        <f t="shared" si="6"/>
        <v>14.922150716213412</v>
      </c>
    </row>
    <row r="11" spans="1:24" ht="14.1" customHeight="1">
      <c r="A11" s="1107"/>
      <c r="B11" s="286" t="s">
        <v>317</v>
      </c>
      <c r="C11" s="269">
        <f t="shared" si="0"/>
        <v>143595</v>
      </c>
      <c r="D11" s="288">
        <f t="shared" si="0"/>
        <v>100</v>
      </c>
      <c r="E11" s="269">
        <v>577</v>
      </c>
      <c r="F11" s="288">
        <f t="shared" si="1"/>
        <v>0.40182457606462624</v>
      </c>
      <c r="G11" s="269">
        <v>13700</v>
      </c>
      <c r="H11" s="288">
        <f t="shared" si="2"/>
        <v>9.5407221699919909</v>
      </c>
      <c r="I11" s="269">
        <v>45684</v>
      </c>
      <c r="J11" s="288">
        <f t="shared" si="3"/>
        <v>31.814478219993731</v>
      </c>
      <c r="K11" s="269">
        <v>49824</v>
      </c>
      <c r="L11" s="288">
        <f t="shared" si="4"/>
        <v>34.697586963334373</v>
      </c>
      <c r="M11" s="269">
        <v>13668</v>
      </c>
      <c r="N11" s="288">
        <f t="shared" si="5"/>
        <v>9.5184372714927399</v>
      </c>
      <c r="O11" s="269">
        <v>20142</v>
      </c>
      <c r="P11" s="288">
        <f t="shared" si="6"/>
        <v>14.026950799122531</v>
      </c>
    </row>
    <row r="12" spans="1:24" ht="14.1" customHeight="1">
      <c r="A12" s="1107"/>
      <c r="B12" s="286" t="s">
        <v>318</v>
      </c>
      <c r="C12" s="269">
        <f t="shared" si="0"/>
        <v>24670</v>
      </c>
      <c r="D12" s="288">
        <f t="shared" si="0"/>
        <v>100</v>
      </c>
      <c r="E12" s="269">
        <v>456</v>
      </c>
      <c r="F12" s="288">
        <f t="shared" si="1"/>
        <v>1.8483988650182408</v>
      </c>
      <c r="G12" s="269">
        <v>2935</v>
      </c>
      <c r="H12" s="288">
        <f t="shared" si="2"/>
        <v>11.897040940413458</v>
      </c>
      <c r="I12" s="269">
        <v>5380</v>
      </c>
      <c r="J12" s="288">
        <f t="shared" si="3"/>
        <v>21.807863802188894</v>
      </c>
      <c r="K12" s="269">
        <v>8370</v>
      </c>
      <c r="L12" s="288">
        <f t="shared" si="4"/>
        <v>33.927847588163765</v>
      </c>
      <c r="M12" s="269">
        <v>2843</v>
      </c>
      <c r="N12" s="288">
        <f t="shared" si="5"/>
        <v>11.524118362383462</v>
      </c>
      <c r="O12" s="269">
        <v>4686</v>
      </c>
      <c r="P12" s="288">
        <f t="shared" si="6"/>
        <v>18.994730441832186</v>
      </c>
    </row>
    <row r="13" spans="1:24" ht="14.1" customHeight="1">
      <c r="A13" s="1107" t="s">
        <v>19</v>
      </c>
      <c r="B13" s="286" t="s">
        <v>342</v>
      </c>
      <c r="C13" s="269">
        <f t="shared" si="0"/>
        <v>188557</v>
      </c>
      <c r="D13" s="288">
        <f t="shared" si="0"/>
        <v>100</v>
      </c>
      <c r="E13" s="269">
        <f>SUM(E14,E15)</f>
        <v>1077</v>
      </c>
      <c r="F13" s="288">
        <f t="shared" si="1"/>
        <v>0.57118006756577588</v>
      </c>
      <c r="G13" s="269">
        <f>SUM(G14,G15)</f>
        <v>18918</v>
      </c>
      <c r="H13" s="288">
        <f t="shared" si="2"/>
        <v>10.033040406879618</v>
      </c>
      <c r="I13" s="269">
        <f>SUM(I14,I15)</f>
        <v>57997</v>
      </c>
      <c r="J13" s="288">
        <f t="shared" si="3"/>
        <v>30.758338327402324</v>
      </c>
      <c r="K13" s="269">
        <f>SUM(K14,K15)</f>
        <v>66694</v>
      </c>
      <c r="L13" s="288">
        <f t="shared" si="4"/>
        <v>35.370736700308129</v>
      </c>
      <c r="M13" s="269">
        <f>SUM(M14,M15)</f>
        <v>19621</v>
      </c>
      <c r="N13" s="288">
        <f t="shared" si="5"/>
        <v>10.405871964445765</v>
      </c>
      <c r="O13" s="269">
        <v>24250</v>
      </c>
      <c r="P13" s="288">
        <f t="shared" si="6"/>
        <v>12.860832533398389</v>
      </c>
    </row>
    <row r="14" spans="1:24" ht="14.1" customHeight="1">
      <c r="A14" s="1107"/>
      <c r="B14" s="286" t="s">
        <v>317</v>
      </c>
      <c r="C14" s="269">
        <f t="shared" si="0"/>
        <v>162924</v>
      </c>
      <c r="D14" s="288">
        <f t="shared" si="0"/>
        <v>100</v>
      </c>
      <c r="E14" s="269">
        <v>648</v>
      </c>
      <c r="F14" s="288">
        <f t="shared" si="1"/>
        <v>0.39773145761213813</v>
      </c>
      <c r="G14" s="269">
        <v>15948</v>
      </c>
      <c r="H14" s="288">
        <f t="shared" si="2"/>
        <v>9.7886130956765118</v>
      </c>
      <c r="I14" s="269">
        <v>52309</v>
      </c>
      <c r="J14" s="288">
        <f t="shared" si="3"/>
        <v>32.106380889248975</v>
      </c>
      <c r="K14" s="269">
        <v>57821</v>
      </c>
      <c r="L14" s="288">
        <f t="shared" si="4"/>
        <v>35.489553411406547</v>
      </c>
      <c r="M14" s="269">
        <v>16404</v>
      </c>
      <c r="N14" s="288">
        <f t="shared" si="5"/>
        <v>10.068498195477646</v>
      </c>
      <c r="O14" s="269">
        <v>19794</v>
      </c>
      <c r="P14" s="288">
        <f t="shared" si="6"/>
        <v>12.149222950578183</v>
      </c>
    </row>
    <row r="15" spans="1:24" ht="14.1" customHeight="1">
      <c r="A15" s="1107"/>
      <c r="B15" s="286" t="s">
        <v>318</v>
      </c>
      <c r="C15" s="269">
        <f t="shared" si="0"/>
        <v>25282</v>
      </c>
      <c r="D15" s="288">
        <f t="shared" si="0"/>
        <v>99.999999999999986</v>
      </c>
      <c r="E15" s="269">
        <v>429</v>
      </c>
      <c r="F15" s="288">
        <f t="shared" si="1"/>
        <v>1.6968594256783482</v>
      </c>
      <c r="G15" s="269">
        <v>2970</v>
      </c>
      <c r="H15" s="288">
        <f t="shared" si="2"/>
        <v>11.747488331619333</v>
      </c>
      <c r="I15" s="269">
        <v>5688</v>
      </c>
      <c r="J15" s="288">
        <f t="shared" si="3"/>
        <v>22.498220077525513</v>
      </c>
      <c r="K15" s="269">
        <v>8873</v>
      </c>
      <c r="L15" s="288">
        <f t="shared" si="4"/>
        <v>35.09611581362234</v>
      </c>
      <c r="M15" s="269">
        <v>3217</v>
      </c>
      <c r="N15" s="288">
        <f t="shared" si="5"/>
        <v>12.724468000949294</v>
      </c>
      <c r="O15" s="269">
        <v>4105</v>
      </c>
      <c r="P15" s="288">
        <f t="shared" si="6"/>
        <v>16.236848350605175</v>
      </c>
    </row>
    <row r="16" spans="1:24" ht="14.1" customHeight="1">
      <c r="A16" s="1107" t="s">
        <v>20</v>
      </c>
      <c r="B16" s="286" t="s">
        <v>342</v>
      </c>
      <c r="C16" s="269">
        <f t="shared" si="0"/>
        <v>185053</v>
      </c>
      <c r="D16" s="288">
        <f t="shared" si="0"/>
        <v>100</v>
      </c>
      <c r="E16" s="269">
        <f>SUM(E17,E18)</f>
        <v>1157</v>
      </c>
      <c r="F16" s="288">
        <f t="shared" si="1"/>
        <v>0.62522628652332035</v>
      </c>
      <c r="G16" s="269">
        <f>SUM(G17,G18)</f>
        <v>18436</v>
      </c>
      <c r="H16" s="288">
        <f t="shared" si="2"/>
        <v>9.9625512690958811</v>
      </c>
      <c r="I16" s="269">
        <f>SUM(I17,I18)</f>
        <v>57959</v>
      </c>
      <c r="J16" s="288">
        <f t="shared" si="3"/>
        <v>31.320216370445227</v>
      </c>
      <c r="K16" s="269">
        <f>SUM(K17,K18)</f>
        <v>68791</v>
      </c>
      <c r="L16" s="288">
        <f t="shared" si="4"/>
        <v>37.173674568907281</v>
      </c>
      <c r="M16" s="269">
        <f>SUM(M17,M18)</f>
        <v>21023</v>
      </c>
      <c r="N16" s="288">
        <f t="shared" si="5"/>
        <v>11.360529145704204</v>
      </c>
      <c r="O16" s="269">
        <v>17687</v>
      </c>
      <c r="P16" s="288">
        <f t="shared" si="6"/>
        <v>9.5578023593240857</v>
      </c>
    </row>
    <row r="17" spans="1:16" ht="14.1" customHeight="1">
      <c r="A17" s="1107"/>
      <c r="B17" s="286" t="s">
        <v>317</v>
      </c>
      <c r="C17" s="269">
        <f t="shared" si="0"/>
        <v>159591</v>
      </c>
      <c r="D17" s="288">
        <f t="shared" si="0"/>
        <v>100</v>
      </c>
      <c r="E17" s="269">
        <v>635</v>
      </c>
      <c r="F17" s="288">
        <f t="shared" si="1"/>
        <v>0.3978921117105601</v>
      </c>
      <c r="G17" s="269">
        <v>15310</v>
      </c>
      <c r="H17" s="288">
        <f t="shared" si="2"/>
        <v>9.5932728036042132</v>
      </c>
      <c r="I17" s="269">
        <v>52477</v>
      </c>
      <c r="J17" s="288">
        <f t="shared" si="3"/>
        <v>32.882180072811124</v>
      </c>
      <c r="K17" s="269">
        <v>59646</v>
      </c>
      <c r="L17" s="288">
        <f t="shared" si="4"/>
        <v>37.374288023760741</v>
      </c>
      <c r="M17" s="269">
        <v>17522</v>
      </c>
      <c r="N17" s="288">
        <f t="shared" si="5"/>
        <v>10.979315876208558</v>
      </c>
      <c r="O17" s="269">
        <v>14001</v>
      </c>
      <c r="P17" s="288">
        <f t="shared" si="6"/>
        <v>8.773051111904806</v>
      </c>
    </row>
    <row r="18" spans="1:16" ht="14.1" customHeight="1">
      <c r="A18" s="1107"/>
      <c r="B18" s="286" t="s">
        <v>318</v>
      </c>
      <c r="C18" s="269">
        <f t="shared" si="0"/>
        <v>25111</v>
      </c>
      <c r="D18" s="288">
        <f t="shared" si="0"/>
        <v>100.00000000000001</v>
      </c>
      <c r="E18" s="269">
        <v>522</v>
      </c>
      <c r="F18" s="288">
        <f t="shared" si="1"/>
        <v>2.0787702600453981</v>
      </c>
      <c r="G18" s="269">
        <v>3126</v>
      </c>
      <c r="H18" s="288">
        <f t="shared" si="2"/>
        <v>12.448727649237386</v>
      </c>
      <c r="I18" s="269">
        <v>5482</v>
      </c>
      <c r="J18" s="288">
        <f t="shared" si="3"/>
        <v>21.831070048982518</v>
      </c>
      <c r="K18" s="269">
        <v>9145</v>
      </c>
      <c r="L18" s="288">
        <f t="shared" si="4"/>
        <v>36.418302735852812</v>
      </c>
      <c r="M18" s="269">
        <v>3501</v>
      </c>
      <c r="N18" s="288">
        <f t="shared" si="5"/>
        <v>13.942097088925173</v>
      </c>
      <c r="O18" s="269">
        <v>3335</v>
      </c>
      <c r="P18" s="288">
        <f t="shared" si="6"/>
        <v>13.281032216956712</v>
      </c>
    </row>
    <row r="19" spans="1:16" ht="14.1" customHeight="1">
      <c r="A19" s="1107" t="s">
        <v>21</v>
      </c>
      <c r="B19" s="286" t="s">
        <v>342</v>
      </c>
      <c r="C19" s="269">
        <f t="shared" si="0"/>
        <v>181132</v>
      </c>
      <c r="D19" s="288">
        <f t="shared" si="0"/>
        <v>100</v>
      </c>
      <c r="E19" s="269">
        <f>SUM(E20,E21)</f>
        <v>932</v>
      </c>
      <c r="F19" s="288">
        <f t="shared" si="1"/>
        <v>0.51454188105911713</v>
      </c>
      <c r="G19" s="269">
        <f>SUM(G20,G21)</f>
        <v>16523</v>
      </c>
      <c r="H19" s="288">
        <f t="shared" si="2"/>
        <v>9.1220767175319661</v>
      </c>
      <c r="I19" s="269">
        <f>SUM(I20,I21)</f>
        <v>56453</v>
      </c>
      <c r="J19" s="288">
        <f t="shared" si="3"/>
        <v>31.166773402822251</v>
      </c>
      <c r="K19" s="269">
        <f>SUM(K20,K21)</f>
        <v>68490</v>
      </c>
      <c r="L19" s="288">
        <f t="shared" si="4"/>
        <v>37.81220325508469</v>
      </c>
      <c r="M19" s="269">
        <f>SUM(M20,M21)</f>
        <v>21135</v>
      </c>
      <c r="N19" s="288">
        <f t="shared" si="5"/>
        <v>11.66828611178588</v>
      </c>
      <c r="O19" s="269">
        <v>17599</v>
      </c>
      <c r="P19" s="288">
        <f t="shared" si="6"/>
        <v>9.7161186317160961</v>
      </c>
    </row>
    <row r="20" spans="1:16" ht="14.1" customHeight="1">
      <c r="A20" s="1107"/>
      <c r="B20" s="286" t="s">
        <v>317</v>
      </c>
      <c r="C20" s="269">
        <f t="shared" si="0"/>
        <v>156108</v>
      </c>
      <c r="D20" s="288">
        <f t="shared" si="0"/>
        <v>100</v>
      </c>
      <c r="E20" s="269">
        <v>491</v>
      </c>
      <c r="F20" s="288">
        <f t="shared" si="1"/>
        <v>0.31452584108437748</v>
      </c>
      <c r="G20" s="269">
        <v>13651</v>
      </c>
      <c r="H20" s="288">
        <f t="shared" si="2"/>
        <v>8.7445870807389756</v>
      </c>
      <c r="I20" s="269">
        <v>50948</v>
      </c>
      <c r="J20" s="288">
        <f t="shared" si="3"/>
        <v>32.636379942091374</v>
      </c>
      <c r="K20" s="269">
        <v>59398</v>
      </c>
      <c r="L20" s="288">
        <f t="shared" si="4"/>
        <v>38.049299203115794</v>
      </c>
      <c r="M20" s="269">
        <v>17699</v>
      </c>
      <c r="N20" s="288">
        <f t="shared" si="5"/>
        <v>11.337663668742152</v>
      </c>
      <c r="O20" s="269">
        <v>13921</v>
      </c>
      <c r="P20" s="288">
        <f t="shared" si="6"/>
        <v>8.9175442642273293</v>
      </c>
    </row>
    <row r="21" spans="1:16" ht="14.1" customHeight="1">
      <c r="A21" s="1107"/>
      <c r="B21" s="286" t="s">
        <v>358</v>
      </c>
      <c r="C21" s="269">
        <f t="shared" si="0"/>
        <v>24625</v>
      </c>
      <c r="D21" s="288">
        <f t="shared" si="0"/>
        <v>99.999999999999986</v>
      </c>
      <c r="E21" s="269">
        <v>441</v>
      </c>
      <c r="F21" s="288">
        <f t="shared" si="1"/>
        <v>1.7908629441624364</v>
      </c>
      <c r="G21" s="269">
        <v>2872</v>
      </c>
      <c r="H21" s="288">
        <f t="shared" si="2"/>
        <v>11.662944162436547</v>
      </c>
      <c r="I21" s="269">
        <v>5505</v>
      </c>
      <c r="J21" s="288">
        <f t="shared" si="3"/>
        <v>22.355329949238577</v>
      </c>
      <c r="K21" s="269">
        <v>9092</v>
      </c>
      <c r="L21" s="288">
        <f t="shared" si="4"/>
        <v>36.921827411167513</v>
      </c>
      <c r="M21" s="269">
        <v>3436</v>
      </c>
      <c r="N21" s="288">
        <f t="shared" si="5"/>
        <v>13.953299492385787</v>
      </c>
      <c r="O21" s="269">
        <v>3279</v>
      </c>
      <c r="P21" s="288">
        <f t="shared" si="6"/>
        <v>13.315736040609135</v>
      </c>
    </row>
    <row r="22" spans="1:16" ht="14.1" customHeight="1">
      <c r="A22" s="1107" t="s">
        <v>1</v>
      </c>
      <c r="B22" s="286" t="s">
        <v>342</v>
      </c>
      <c r="C22" s="269">
        <f t="shared" si="0"/>
        <v>192539</v>
      </c>
      <c r="D22" s="288">
        <f t="shared" si="0"/>
        <v>99.999999999999986</v>
      </c>
      <c r="E22" s="269">
        <f>SUM(E23,E24)</f>
        <v>773</v>
      </c>
      <c r="F22" s="288">
        <f t="shared" si="1"/>
        <v>0.40147710334010256</v>
      </c>
      <c r="G22" s="269">
        <f>SUM(G23,G24)</f>
        <v>16125</v>
      </c>
      <c r="H22" s="288">
        <f t="shared" si="2"/>
        <v>8.3749266382395255</v>
      </c>
      <c r="I22" s="269">
        <f>SUM(I23,I24)</f>
        <v>59202</v>
      </c>
      <c r="J22" s="288">
        <f t="shared" si="3"/>
        <v>30.748056237956984</v>
      </c>
      <c r="K22" s="269">
        <f>SUM(K23,K24)</f>
        <v>75094</v>
      </c>
      <c r="L22" s="288">
        <f t="shared" si="4"/>
        <v>39.001968432369544</v>
      </c>
      <c r="M22" s="269">
        <f>SUM(M23,M24)</f>
        <v>22964</v>
      </c>
      <c r="N22" s="288">
        <f t="shared" si="5"/>
        <v>11.926934283443874</v>
      </c>
      <c r="O22" s="269">
        <v>18381</v>
      </c>
      <c r="P22" s="288">
        <f t="shared" si="6"/>
        <v>9.546637304649968</v>
      </c>
    </row>
    <row r="23" spans="1:16" ht="14.1" customHeight="1">
      <c r="A23" s="1107"/>
      <c r="B23" s="286" t="s">
        <v>317</v>
      </c>
      <c r="C23" s="269">
        <f t="shared" si="0"/>
        <v>165604</v>
      </c>
      <c r="D23" s="288">
        <f t="shared" si="0"/>
        <v>100</v>
      </c>
      <c r="E23" s="269">
        <v>378</v>
      </c>
      <c r="F23" s="288">
        <f t="shared" si="1"/>
        <v>0.2282553561508176</v>
      </c>
      <c r="G23" s="269">
        <v>13357</v>
      </c>
      <c r="H23" s="288">
        <f t="shared" si="2"/>
        <v>8.0656264341441037</v>
      </c>
      <c r="I23" s="269">
        <v>53066</v>
      </c>
      <c r="J23" s="288">
        <f t="shared" si="3"/>
        <v>32.043911982802349</v>
      </c>
      <c r="K23" s="269">
        <v>65028</v>
      </c>
      <c r="L23" s="288">
        <f t="shared" si="4"/>
        <v>39.267167459723197</v>
      </c>
      <c r="M23" s="269">
        <v>18947</v>
      </c>
      <c r="N23" s="288">
        <f t="shared" si="5"/>
        <v>11.441148764522596</v>
      </c>
      <c r="O23" s="269">
        <v>14828</v>
      </c>
      <c r="P23" s="288">
        <f t="shared" si="6"/>
        <v>8.9538900026569408</v>
      </c>
    </row>
    <row r="24" spans="1:16" ht="14.1" customHeight="1">
      <c r="A24" s="1107"/>
      <c r="B24" s="286" t="s">
        <v>318</v>
      </c>
      <c r="C24" s="269">
        <f t="shared" si="0"/>
        <v>26554</v>
      </c>
      <c r="D24" s="288">
        <f t="shared" si="0"/>
        <v>99.999999999999986</v>
      </c>
      <c r="E24" s="269">
        <v>395</v>
      </c>
      <c r="F24" s="288">
        <f t="shared" si="1"/>
        <v>1.4875348346765083</v>
      </c>
      <c r="G24" s="269">
        <v>2768</v>
      </c>
      <c r="H24" s="288">
        <f t="shared" si="2"/>
        <v>10.424041575657151</v>
      </c>
      <c r="I24" s="269">
        <v>6136</v>
      </c>
      <c r="J24" s="288">
        <f t="shared" si="3"/>
        <v>23.107629735633051</v>
      </c>
      <c r="K24" s="269">
        <v>10066</v>
      </c>
      <c r="L24" s="288">
        <f t="shared" si="4"/>
        <v>37.907659862920838</v>
      </c>
      <c r="M24" s="269">
        <v>4017</v>
      </c>
      <c r="N24" s="288">
        <f t="shared" si="5"/>
        <v>15.127664382014009</v>
      </c>
      <c r="O24" s="269">
        <v>3172</v>
      </c>
      <c r="P24" s="288">
        <f t="shared" si="6"/>
        <v>11.945469609098442</v>
      </c>
    </row>
    <row r="25" spans="1:16" ht="14.1" customHeight="1">
      <c r="A25" s="1107" t="s">
        <v>2</v>
      </c>
      <c r="B25" s="286" t="s">
        <v>342</v>
      </c>
      <c r="C25" s="269">
        <f t="shared" si="0"/>
        <v>192555</v>
      </c>
      <c r="D25" s="288">
        <f t="shared" si="0"/>
        <v>100.00000000000001</v>
      </c>
      <c r="E25" s="269">
        <v>707</v>
      </c>
      <c r="F25" s="288">
        <f t="shared" si="1"/>
        <v>0.36716782218067562</v>
      </c>
      <c r="G25" s="269">
        <v>14841</v>
      </c>
      <c r="H25" s="288">
        <f t="shared" si="2"/>
        <v>7.7074082729609721</v>
      </c>
      <c r="I25" s="269">
        <v>58404</v>
      </c>
      <c r="J25" s="288">
        <f t="shared" si="3"/>
        <v>30.331074238529247</v>
      </c>
      <c r="K25" s="269">
        <v>76794</v>
      </c>
      <c r="L25" s="288">
        <f t="shared" si="4"/>
        <v>39.881592272337777</v>
      </c>
      <c r="M25" s="269">
        <v>24002</v>
      </c>
      <c r="N25" s="288">
        <f t="shared" si="5"/>
        <v>12.465009997143675</v>
      </c>
      <c r="O25" s="269">
        <v>17807</v>
      </c>
      <c r="P25" s="288">
        <f t="shared" si="6"/>
        <v>9.2477473968476538</v>
      </c>
    </row>
    <row r="26" spans="1:16" ht="14.1" customHeight="1">
      <c r="A26" s="1107"/>
      <c r="B26" s="286" t="s">
        <v>317</v>
      </c>
      <c r="C26" s="269">
        <f t="shared" si="0"/>
        <v>165517</v>
      </c>
      <c r="D26" s="288">
        <f t="shared" si="0"/>
        <v>99.999999999999986</v>
      </c>
      <c r="E26" s="269">
        <v>380</v>
      </c>
      <c r="F26" s="288">
        <f t="shared" si="1"/>
        <v>0.22958366814284939</v>
      </c>
      <c r="G26" s="269">
        <v>12323</v>
      </c>
      <c r="H26" s="288">
        <f t="shared" si="2"/>
        <v>7.4451566908535076</v>
      </c>
      <c r="I26" s="269">
        <v>52403</v>
      </c>
      <c r="J26" s="288">
        <f t="shared" si="3"/>
        <v>31.660192004446674</v>
      </c>
      <c r="K26" s="269">
        <v>66279</v>
      </c>
      <c r="L26" s="288">
        <f t="shared" si="4"/>
        <v>40.043620896947139</v>
      </c>
      <c r="M26" s="269">
        <v>19845</v>
      </c>
      <c r="N26" s="288">
        <f t="shared" si="5"/>
        <v>11.989704984986437</v>
      </c>
      <c r="O26" s="269">
        <v>14287</v>
      </c>
      <c r="P26" s="288">
        <f t="shared" si="6"/>
        <v>8.631741754623393</v>
      </c>
    </row>
    <row r="27" spans="1:16" ht="14.1" customHeight="1">
      <c r="A27" s="1107"/>
      <c r="B27" s="286" t="s">
        <v>318</v>
      </c>
      <c r="C27" s="269">
        <f t="shared" si="0"/>
        <v>26713</v>
      </c>
      <c r="D27" s="288">
        <f t="shared" si="0"/>
        <v>100</v>
      </c>
      <c r="E27" s="269">
        <v>327</v>
      </c>
      <c r="F27" s="288">
        <f t="shared" si="1"/>
        <v>1.2241230861378354</v>
      </c>
      <c r="G27" s="269">
        <v>2518</v>
      </c>
      <c r="H27" s="288">
        <f t="shared" si="2"/>
        <v>9.4261221128289598</v>
      </c>
      <c r="I27" s="269">
        <v>6001</v>
      </c>
      <c r="J27" s="288">
        <f t="shared" si="3"/>
        <v>22.464717553251226</v>
      </c>
      <c r="K27" s="269">
        <v>10515</v>
      </c>
      <c r="L27" s="288">
        <f t="shared" si="4"/>
        <v>39.36285703590012</v>
      </c>
      <c r="M27" s="269">
        <v>4157</v>
      </c>
      <c r="N27" s="288">
        <f t="shared" si="5"/>
        <v>15.561711526223188</v>
      </c>
      <c r="O27" s="269">
        <v>3195</v>
      </c>
      <c r="P27" s="288">
        <f t="shared" si="6"/>
        <v>11.960468685658668</v>
      </c>
    </row>
    <row r="28" spans="1:16" ht="14.1" customHeight="1">
      <c r="A28" s="1107" t="s">
        <v>3</v>
      </c>
      <c r="B28" s="286" t="s">
        <v>342</v>
      </c>
      <c r="C28" s="269">
        <f t="shared" si="0"/>
        <v>183159</v>
      </c>
      <c r="D28" s="288">
        <f t="shared" si="0"/>
        <v>100</v>
      </c>
      <c r="E28" s="269">
        <v>615</v>
      </c>
      <c r="F28" s="288">
        <f t="shared" si="1"/>
        <v>0.33577383584754228</v>
      </c>
      <c r="G28" s="269">
        <v>13488</v>
      </c>
      <c r="H28" s="288">
        <f t="shared" si="2"/>
        <v>7.3640934925392703</v>
      </c>
      <c r="I28" s="269">
        <v>54012</v>
      </c>
      <c r="J28" s="288">
        <f t="shared" si="3"/>
        <v>29.489132393166596</v>
      </c>
      <c r="K28" s="269">
        <v>73078</v>
      </c>
      <c r="L28" s="288">
        <f t="shared" si="4"/>
        <v>39.898667278157227</v>
      </c>
      <c r="M28" s="269">
        <v>24043</v>
      </c>
      <c r="N28" s="288">
        <f t="shared" si="5"/>
        <v>13.126846073630016</v>
      </c>
      <c r="O28" s="269">
        <v>17923</v>
      </c>
      <c r="P28" s="288">
        <f t="shared" si="6"/>
        <v>9.7854869266593507</v>
      </c>
    </row>
    <row r="29" spans="1:16" ht="14.1" customHeight="1">
      <c r="A29" s="1107"/>
      <c r="B29" s="286" t="s">
        <v>317</v>
      </c>
      <c r="C29" s="269">
        <f t="shared" si="0"/>
        <v>156310</v>
      </c>
      <c r="D29" s="288">
        <f t="shared" si="0"/>
        <v>100</v>
      </c>
      <c r="E29" s="269">
        <v>327</v>
      </c>
      <c r="F29" s="288">
        <f t="shared" si="1"/>
        <v>0.20919966732774617</v>
      </c>
      <c r="G29" s="269">
        <v>10979</v>
      </c>
      <c r="H29" s="288">
        <f t="shared" si="2"/>
        <v>7.0238628366707188</v>
      </c>
      <c r="I29" s="269">
        <v>48252</v>
      </c>
      <c r="J29" s="288">
        <f t="shared" si="3"/>
        <v>30.869426140362101</v>
      </c>
      <c r="K29" s="269">
        <v>62786</v>
      </c>
      <c r="L29" s="288">
        <f t="shared" si="4"/>
        <v>40.167615635595929</v>
      </c>
      <c r="M29" s="269">
        <v>19650</v>
      </c>
      <c r="N29" s="288">
        <f t="shared" si="5"/>
        <v>12.571172669694839</v>
      </c>
      <c r="O29" s="269">
        <v>14316</v>
      </c>
      <c r="P29" s="288">
        <f t="shared" si="6"/>
        <v>9.1587230503486659</v>
      </c>
    </row>
    <row r="30" spans="1:16" ht="14.1" customHeight="1">
      <c r="A30" s="1107"/>
      <c r="B30" s="286" t="s">
        <v>318</v>
      </c>
      <c r="C30" s="269">
        <f t="shared" si="0"/>
        <v>26519</v>
      </c>
      <c r="D30" s="288">
        <f t="shared" si="0"/>
        <v>100</v>
      </c>
      <c r="E30" s="269">
        <v>288</v>
      </c>
      <c r="F30" s="288">
        <f t="shared" si="1"/>
        <v>1.0860138014253931</v>
      </c>
      <c r="G30" s="269">
        <v>2509</v>
      </c>
      <c r="H30" s="288">
        <f t="shared" si="2"/>
        <v>9.4611410686677466</v>
      </c>
      <c r="I30" s="269">
        <v>5760</v>
      </c>
      <c r="J30" s="288">
        <f t="shared" si="3"/>
        <v>21.720276028507861</v>
      </c>
      <c r="K30" s="269">
        <v>10292</v>
      </c>
      <c r="L30" s="288">
        <f t="shared" si="4"/>
        <v>38.809909875938011</v>
      </c>
      <c r="M30" s="269">
        <v>4393</v>
      </c>
      <c r="N30" s="288">
        <f t="shared" si="5"/>
        <v>16.565481352992194</v>
      </c>
      <c r="O30" s="269">
        <v>3277</v>
      </c>
      <c r="P30" s="288">
        <f t="shared" si="6"/>
        <v>12.357177872468796</v>
      </c>
    </row>
    <row r="31" spans="1:16" ht="14.1" customHeight="1">
      <c r="A31" s="1107" t="s">
        <v>4</v>
      </c>
      <c r="B31" s="286" t="s">
        <v>342</v>
      </c>
      <c r="C31" s="269">
        <f t="shared" ref="C31:D33" si="7">SUM(E31,G31,I31,K31,M31,O31)</f>
        <v>177865</v>
      </c>
      <c r="D31" s="288">
        <f t="shared" si="7"/>
        <v>100</v>
      </c>
      <c r="E31" s="269">
        <v>578</v>
      </c>
      <c r="F31" s="288">
        <f t="shared" si="1"/>
        <v>0.32496556377027519</v>
      </c>
      <c r="G31" s="269">
        <v>12479</v>
      </c>
      <c r="H31" s="288">
        <f t="shared" si="2"/>
        <v>7.0159952773170664</v>
      </c>
      <c r="I31" s="269">
        <v>49349</v>
      </c>
      <c r="J31" s="288">
        <f t="shared" si="3"/>
        <v>27.745200011244481</v>
      </c>
      <c r="K31" s="269">
        <v>72501</v>
      </c>
      <c r="L31" s="288">
        <f t="shared" si="4"/>
        <v>40.761813735136201</v>
      </c>
      <c r="M31" s="269">
        <v>24637</v>
      </c>
      <c r="N31" s="288">
        <f t="shared" si="5"/>
        <v>13.851516599668287</v>
      </c>
      <c r="O31" s="269">
        <v>18321</v>
      </c>
      <c r="P31" s="288">
        <f t="shared" si="6"/>
        <v>10.300508812863688</v>
      </c>
    </row>
    <row r="32" spans="1:16" ht="14.1" customHeight="1">
      <c r="A32" s="1107"/>
      <c r="B32" s="286" t="s">
        <v>359</v>
      </c>
      <c r="C32" s="269">
        <f t="shared" si="7"/>
        <v>151477</v>
      </c>
      <c r="D32" s="288">
        <f t="shared" si="7"/>
        <v>100</v>
      </c>
      <c r="E32" s="269">
        <v>297</v>
      </c>
      <c r="F32" s="288">
        <f t="shared" si="1"/>
        <v>0.19606937026743335</v>
      </c>
      <c r="G32" s="269">
        <v>10154</v>
      </c>
      <c r="H32" s="288">
        <f t="shared" si="2"/>
        <v>6.7033278979647077</v>
      </c>
      <c r="I32" s="269">
        <v>44095</v>
      </c>
      <c r="J32" s="288">
        <f t="shared" si="3"/>
        <v>29.110029905530212</v>
      </c>
      <c r="K32" s="269">
        <v>62341</v>
      </c>
      <c r="L32" s="288">
        <f t="shared" si="4"/>
        <v>41.155422935495153</v>
      </c>
      <c r="M32" s="269">
        <v>19811</v>
      </c>
      <c r="N32" s="288">
        <f t="shared" si="5"/>
        <v>13.078553179690648</v>
      </c>
      <c r="O32" s="269">
        <v>14779</v>
      </c>
      <c r="P32" s="288">
        <f t="shared" si="6"/>
        <v>9.7565967110518432</v>
      </c>
    </row>
    <row r="33" spans="1:16" ht="14.1" customHeight="1">
      <c r="A33" s="1113"/>
      <c r="B33" s="291" t="s">
        <v>360</v>
      </c>
      <c r="C33" s="275">
        <f t="shared" si="7"/>
        <v>26085</v>
      </c>
      <c r="D33" s="293">
        <f t="shared" si="7"/>
        <v>100.00000000000001</v>
      </c>
      <c r="E33" s="275">
        <v>281</v>
      </c>
      <c r="F33" s="293">
        <f t="shared" si="1"/>
        <v>1.0772474602261837</v>
      </c>
      <c r="G33" s="275">
        <v>2325</v>
      </c>
      <c r="H33" s="293">
        <f t="shared" si="2"/>
        <v>8.9131684876365735</v>
      </c>
      <c r="I33" s="275">
        <v>5254</v>
      </c>
      <c r="J33" s="293">
        <f t="shared" si="3"/>
        <v>20.141843971631207</v>
      </c>
      <c r="K33" s="275">
        <v>10160</v>
      </c>
      <c r="L33" s="293">
        <f t="shared" si="4"/>
        <v>38.949587885758099</v>
      </c>
      <c r="M33" s="275">
        <v>4826</v>
      </c>
      <c r="N33" s="293">
        <f t="shared" si="5"/>
        <v>18.501054245735098</v>
      </c>
      <c r="O33" s="275">
        <v>3239</v>
      </c>
      <c r="P33" s="293">
        <f t="shared" si="6"/>
        <v>12.417097949012842</v>
      </c>
    </row>
    <row r="34" spans="1:16" ht="14.1" customHeight="1">
      <c r="A34" s="301" t="s">
        <v>827</v>
      </c>
      <c r="B34" s="301"/>
      <c r="C34" s="302"/>
      <c r="D34" s="303"/>
      <c r="E34" s="304"/>
      <c r="F34" s="303"/>
      <c r="G34" s="304"/>
      <c r="H34" s="303"/>
      <c r="I34" s="304"/>
      <c r="J34" s="303"/>
    </row>
    <row r="35" spans="1:16" ht="14.1" customHeight="1">
      <c r="A35" s="307" t="s">
        <v>361</v>
      </c>
      <c r="B35" s="273"/>
      <c r="C35" s="304"/>
      <c r="D35" s="303"/>
      <c r="E35" s="304"/>
      <c r="F35" s="303"/>
      <c r="G35" s="304"/>
      <c r="H35" s="303"/>
      <c r="I35" s="304"/>
      <c r="J35" s="303"/>
    </row>
  </sheetData>
  <mergeCells count="12">
    <mergeCell ref="A31:A33"/>
    <mergeCell ref="A1:P1"/>
    <mergeCell ref="A2:B3"/>
    <mergeCell ref="A4:A6"/>
    <mergeCell ref="A7:A9"/>
    <mergeCell ref="A10:A12"/>
    <mergeCell ref="A13:A15"/>
    <mergeCell ref="A16:A18"/>
    <mergeCell ref="A19:A21"/>
    <mergeCell ref="A22:A24"/>
    <mergeCell ref="A25:A27"/>
    <mergeCell ref="A28:A30"/>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4"/>
  <sheetViews>
    <sheetView showGridLines="0" workbookViewId="0">
      <selection sqref="A1:K1"/>
    </sheetView>
  </sheetViews>
  <sheetFormatPr defaultColWidth="9" defaultRowHeight="15.75"/>
  <cols>
    <col min="1" max="1" width="12.375" style="58" customWidth="1"/>
    <col min="2" max="8" width="9.5" style="58" customWidth="1"/>
    <col min="9" max="9" width="9.375" style="58" customWidth="1"/>
    <col min="10" max="11" width="9.5" style="58" customWidth="1"/>
    <col min="12" max="16384" width="9" style="58"/>
  </cols>
  <sheetData>
    <row r="1" spans="1:11" ht="30" customHeight="1">
      <c r="A1" s="1115" t="s">
        <v>1372</v>
      </c>
      <c r="B1" s="1115"/>
      <c r="C1" s="1115"/>
      <c r="D1" s="1115"/>
      <c r="E1" s="1115"/>
      <c r="F1" s="1115"/>
      <c r="G1" s="1115"/>
      <c r="H1" s="1115"/>
      <c r="I1" s="1115"/>
      <c r="J1" s="1115"/>
      <c r="K1" s="1115"/>
    </row>
    <row r="2" spans="1:11" ht="15" customHeight="1">
      <c r="A2" s="308"/>
      <c r="B2" s="309"/>
      <c r="C2" s="309"/>
      <c r="D2" s="309"/>
      <c r="E2" s="309"/>
      <c r="F2" s="309"/>
      <c r="G2" s="310"/>
      <c r="H2" s="309"/>
      <c r="I2" s="309"/>
      <c r="J2" s="309"/>
      <c r="K2" s="311" t="s">
        <v>362</v>
      </c>
    </row>
    <row r="3" spans="1:11" ht="21.75" customHeight="1">
      <c r="A3" s="1116"/>
      <c r="B3" s="1118" t="s">
        <v>363</v>
      </c>
      <c r="C3" s="1118"/>
      <c r="D3" s="1118"/>
      <c r="E3" s="1118"/>
      <c r="F3" s="1118"/>
      <c r="G3" s="1118"/>
      <c r="H3" s="1119" t="s">
        <v>829</v>
      </c>
      <c r="I3" s="1120"/>
      <c r="J3" s="1120"/>
      <c r="K3" s="1120"/>
    </row>
    <row r="4" spans="1:11" ht="18" customHeight="1">
      <c r="A4" s="1117"/>
      <c r="B4" s="1121" t="s">
        <v>364</v>
      </c>
      <c r="C4" s="1121" t="s">
        <v>365</v>
      </c>
      <c r="D4" s="1121" t="s">
        <v>366</v>
      </c>
      <c r="E4" s="1121" t="s">
        <v>367</v>
      </c>
      <c r="F4" s="1121" t="s">
        <v>368</v>
      </c>
      <c r="G4" s="1121" t="s">
        <v>369</v>
      </c>
      <c r="H4" s="1121" t="s">
        <v>364</v>
      </c>
      <c r="I4" s="1121" t="s">
        <v>370</v>
      </c>
      <c r="J4" s="1121" t="s">
        <v>371</v>
      </c>
      <c r="K4" s="1121" t="s">
        <v>372</v>
      </c>
    </row>
    <row r="5" spans="1:11" ht="18" customHeight="1">
      <c r="A5" s="1117"/>
      <c r="B5" s="1122"/>
      <c r="C5" s="1122"/>
      <c r="D5" s="1122"/>
      <c r="E5" s="1122"/>
      <c r="F5" s="1122"/>
      <c r="G5" s="1122"/>
      <c r="H5" s="1122"/>
      <c r="I5" s="1122"/>
      <c r="J5" s="1122"/>
      <c r="K5" s="1122"/>
    </row>
    <row r="6" spans="1:11" ht="18" customHeight="1">
      <c r="A6" s="1117"/>
      <c r="B6" s="1122"/>
      <c r="C6" s="1122"/>
      <c r="D6" s="1122"/>
      <c r="E6" s="1122"/>
      <c r="F6" s="1122"/>
      <c r="G6" s="1122"/>
      <c r="H6" s="1122"/>
      <c r="I6" s="1122"/>
      <c r="J6" s="1122"/>
      <c r="K6" s="1122"/>
    </row>
    <row r="7" spans="1:11" ht="18" customHeight="1">
      <c r="A7" s="1117"/>
      <c r="B7" s="1122"/>
      <c r="C7" s="1122"/>
      <c r="D7" s="1122"/>
      <c r="E7" s="1122"/>
      <c r="F7" s="1122"/>
      <c r="G7" s="1122"/>
      <c r="H7" s="1122"/>
      <c r="I7" s="1122"/>
      <c r="J7" s="1122"/>
      <c r="K7" s="1122"/>
    </row>
    <row r="8" spans="1:11" ht="18" customHeight="1">
      <c r="A8" s="1117"/>
      <c r="B8" s="1123"/>
      <c r="C8" s="1123"/>
      <c r="D8" s="1123"/>
      <c r="E8" s="1123"/>
      <c r="F8" s="1123"/>
      <c r="G8" s="1123"/>
      <c r="H8" s="1123"/>
      <c r="I8" s="1123"/>
      <c r="J8" s="1123"/>
      <c r="K8" s="1123"/>
    </row>
    <row r="9" spans="1:11" ht="33.75" customHeight="1">
      <c r="A9" s="312" t="s">
        <v>373</v>
      </c>
      <c r="B9" s="655">
        <f t="shared" ref="B9:B17" si="0">SUM(C9:G9)</f>
        <v>7197</v>
      </c>
      <c r="C9" s="655">
        <v>3126</v>
      </c>
      <c r="D9" s="655">
        <v>3270</v>
      </c>
      <c r="E9" s="655">
        <v>444</v>
      </c>
      <c r="F9" s="655">
        <v>12</v>
      </c>
      <c r="G9" s="655">
        <v>345</v>
      </c>
      <c r="H9" s="655">
        <f>SUM(I9:K9)</f>
        <v>5688.7718000000004</v>
      </c>
      <c r="I9" s="656">
        <v>3884.9708000000001</v>
      </c>
      <c r="J9" s="655">
        <v>962.8</v>
      </c>
      <c r="K9" s="655">
        <v>841.00099999999998</v>
      </c>
    </row>
    <row r="10" spans="1:11" ht="33.75" customHeight="1">
      <c r="A10" s="312" t="s">
        <v>17</v>
      </c>
      <c r="B10" s="655">
        <f t="shared" si="0"/>
        <v>9056</v>
      </c>
      <c r="C10" s="655">
        <v>3409</v>
      </c>
      <c r="D10" s="655">
        <v>4716</v>
      </c>
      <c r="E10" s="655">
        <v>562</v>
      </c>
      <c r="F10" s="655">
        <v>6</v>
      </c>
      <c r="G10" s="655">
        <v>363</v>
      </c>
      <c r="H10" s="655">
        <f t="shared" ref="H10:H18" si="1">SUM(I10:K10)</f>
        <v>7263.05</v>
      </c>
      <c r="I10" s="656">
        <v>6096</v>
      </c>
      <c r="J10" s="655">
        <v>535.20000000000005</v>
      </c>
      <c r="K10" s="655">
        <v>631.85</v>
      </c>
    </row>
    <row r="11" spans="1:11" ht="33.75" customHeight="1">
      <c r="A11" s="312" t="s">
        <v>18</v>
      </c>
      <c r="B11" s="655">
        <f t="shared" si="0"/>
        <v>8090</v>
      </c>
      <c r="C11" s="655">
        <v>3798</v>
      </c>
      <c r="D11" s="655">
        <v>3447</v>
      </c>
      <c r="E11" s="655">
        <v>342</v>
      </c>
      <c r="F11" s="655">
        <v>4</v>
      </c>
      <c r="G11" s="655">
        <v>499</v>
      </c>
      <c r="H11" s="655">
        <f t="shared" si="1"/>
        <v>6712.9</v>
      </c>
      <c r="I11" s="656">
        <v>3814.8</v>
      </c>
      <c r="J11" s="655">
        <v>125</v>
      </c>
      <c r="K11" s="655">
        <v>2773.1</v>
      </c>
    </row>
    <row r="12" spans="1:11" ht="33.75" customHeight="1">
      <c r="A12" s="312" t="s">
        <v>19</v>
      </c>
      <c r="B12" s="655">
        <f t="shared" si="0"/>
        <v>6983</v>
      </c>
      <c r="C12" s="655">
        <v>3626</v>
      </c>
      <c r="D12" s="655">
        <v>2606</v>
      </c>
      <c r="E12" s="655">
        <v>399</v>
      </c>
      <c r="F12" s="655">
        <v>6</v>
      </c>
      <c r="G12" s="655">
        <v>346</v>
      </c>
      <c r="H12" s="655">
        <f t="shared" si="1"/>
        <v>3493.3999999999996</v>
      </c>
      <c r="I12" s="656">
        <v>3181.2</v>
      </c>
      <c r="J12" s="655">
        <v>155.5</v>
      </c>
      <c r="K12" s="655">
        <v>156.69999999999999</v>
      </c>
    </row>
    <row r="13" spans="1:11" ht="33.75" customHeight="1">
      <c r="A13" s="312" t="s">
        <v>20</v>
      </c>
      <c r="B13" s="655">
        <f t="shared" si="0"/>
        <v>5615</v>
      </c>
      <c r="C13" s="655">
        <v>2918</v>
      </c>
      <c r="D13" s="655">
        <v>2191</v>
      </c>
      <c r="E13" s="655">
        <v>331</v>
      </c>
      <c r="F13" s="655">
        <v>7</v>
      </c>
      <c r="G13" s="655">
        <v>168</v>
      </c>
      <c r="H13" s="655">
        <f t="shared" si="1"/>
        <v>4961.7</v>
      </c>
      <c r="I13" s="656">
        <v>4961.7</v>
      </c>
      <c r="J13" s="655" t="s">
        <v>341</v>
      </c>
      <c r="K13" s="655" t="s">
        <v>341</v>
      </c>
    </row>
    <row r="14" spans="1:11" ht="33.75" customHeight="1">
      <c r="A14" s="312" t="s">
        <v>21</v>
      </c>
      <c r="B14" s="655">
        <f t="shared" si="0"/>
        <v>5220</v>
      </c>
      <c r="C14" s="655">
        <v>2643</v>
      </c>
      <c r="D14" s="655">
        <v>2010</v>
      </c>
      <c r="E14" s="655">
        <v>339</v>
      </c>
      <c r="F14" s="655">
        <v>5</v>
      </c>
      <c r="G14" s="655">
        <v>223</v>
      </c>
      <c r="H14" s="655">
        <f t="shared" si="1"/>
        <v>4493.1000000000004</v>
      </c>
      <c r="I14" s="656">
        <v>4493.1000000000004</v>
      </c>
      <c r="J14" s="655" t="s">
        <v>341</v>
      </c>
      <c r="K14" s="655" t="s">
        <v>341</v>
      </c>
    </row>
    <row r="15" spans="1:11" ht="33.75" customHeight="1">
      <c r="A15" s="312" t="s">
        <v>1</v>
      </c>
      <c r="B15" s="655">
        <f t="shared" si="0"/>
        <v>5310</v>
      </c>
      <c r="C15" s="655">
        <v>2607</v>
      </c>
      <c r="D15" s="655">
        <v>2082</v>
      </c>
      <c r="E15" s="655">
        <v>355</v>
      </c>
      <c r="F15" s="655">
        <v>5</v>
      </c>
      <c r="G15" s="655">
        <v>261</v>
      </c>
      <c r="H15" s="655">
        <f t="shared" si="1"/>
        <v>5671.7</v>
      </c>
      <c r="I15" s="656">
        <v>5671.7</v>
      </c>
      <c r="J15" s="655" t="s">
        <v>341</v>
      </c>
      <c r="K15" s="655" t="s">
        <v>341</v>
      </c>
    </row>
    <row r="16" spans="1:11" ht="33.75" customHeight="1">
      <c r="A16" s="312" t="s">
        <v>2</v>
      </c>
      <c r="B16" s="655">
        <f t="shared" si="0"/>
        <v>5358</v>
      </c>
      <c r="C16" s="655">
        <v>2707</v>
      </c>
      <c r="D16" s="655">
        <v>1981</v>
      </c>
      <c r="E16" s="655">
        <v>348</v>
      </c>
      <c r="F16" s="655">
        <v>5</v>
      </c>
      <c r="G16" s="655">
        <v>317</v>
      </c>
      <c r="H16" s="655">
        <f t="shared" si="1"/>
        <v>3290</v>
      </c>
      <c r="I16" s="656">
        <v>3290</v>
      </c>
      <c r="J16" s="655" t="s">
        <v>138</v>
      </c>
      <c r="K16" s="655" t="s">
        <v>138</v>
      </c>
    </row>
    <row r="17" spans="1:11" ht="33.75" customHeight="1">
      <c r="A17" s="312" t="s">
        <v>3</v>
      </c>
      <c r="B17" s="655">
        <f t="shared" si="0"/>
        <v>5123</v>
      </c>
      <c r="C17" s="655">
        <v>2764</v>
      </c>
      <c r="D17" s="655">
        <v>1559</v>
      </c>
      <c r="E17" s="655">
        <v>312</v>
      </c>
      <c r="F17" s="655">
        <v>7</v>
      </c>
      <c r="G17" s="655">
        <v>481</v>
      </c>
      <c r="H17" s="655">
        <f t="shared" si="1"/>
        <v>8299.1753000000008</v>
      </c>
      <c r="I17" s="656">
        <v>8299.1753000000008</v>
      </c>
      <c r="J17" s="655" t="s">
        <v>341</v>
      </c>
      <c r="K17" s="655" t="s">
        <v>374</v>
      </c>
    </row>
    <row r="18" spans="1:11" ht="33.75" customHeight="1">
      <c r="A18" s="313" t="s">
        <v>4</v>
      </c>
      <c r="B18" s="657">
        <f>SUM(C18:G18)</f>
        <v>4471</v>
      </c>
      <c r="C18" s="657">
        <v>2537</v>
      </c>
      <c r="D18" s="657">
        <v>1156</v>
      </c>
      <c r="E18" s="657">
        <v>257</v>
      </c>
      <c r="F18" s="657">
        <v>14</v>
      </c>
      <c r="G18" s="657">
        <v>507</v>
      </c>
      <c r="H18" s="657">
        <f t="shared" si="1"/>
        <v>5884.6</v>
      </c>
      <c r="I18" s="658">
        <v>5884.6</v>
      </c>
      <c r="J18" s="657" t="s">
        <v>341</v>
      </c>
      <c r="K18" s="657" t="s">
        <v>341</v>
      </c>
    </row>
    <row r="19" spans="1:11" s="318" customFormat="1" ht="16.5" customHeight="1">
      <c r="A19" s="314" t="s">
        <v>828</v>
      </c>
      <c r="B19" s="315"/>
      <c r="C19" s="315"/>
      <c r="D19" s="316"/>
      <c r="E19" s="316"/>
      <c r="F19" s="316"/>
      <c r="G19" s="316"/>
      <c r="H19" s="316"/>
      <c r="I19" s="317"/>
      <c r="J19" s="316"/>
      <c r="K19" s="316"/>
    </row>
    <row r="20" spans="1:11" s="318" customFormat="1" ht="14.25">
      <c r="A20" s="319" t="s">
        <v>830</v>
      </c>
      <c r="B20" s="320"/>
      <c r="C20" s="320"/>
      <c r="D20" s="320"/>
      <c r="E20" s="320"/>
      <c r="F20" s="320"/>
      <c r="G20" s="320"/>
      <c r="H20" s="320"/>
      <c r="I20" s="320"/>
      <c r="J20" s="320"/>
      <c r="K20" s="321"/>
    </row>
    <row r="21" spans="1:11" s="318" customFormat="1" ht="14.25">
      <c r="A21" s="319" t="s">
        <v>831</v>
      </c>
    </row>
    <row r="22" spans="1:11" s="318" customFormat="1" ht="13.5" customHeight="1">
      <c r="A22" s="319" t="s">
        <v>375</v>
      </c>
    </row>
    <row r="23" spans="1:11" s="310" customFormat="1" ht="14.25" customHeight="1">
      <c r="A23" s="1114"/>
      <c r="B23" s="1114"/>
      <c r="C23" s="1114"/>
      <c r="D23" s="1114"/>
      <c r="E23" s="1114"/>
      <c r="F23" s="1114"/>
      <c r="G23" s="1114"/>
      <c r="H23" s="1114"/>
      <c r="I23" s="1114"/>
      <c r="J23" s="1114"/>
      <c r="K23" s="1114"/>
    </row>
    <row r="24" spans="1:11">
      <c r="C24" s="322"/>
      <c r="D24" s="322"/>
      <c r="E24" s="322"/>
      <c r="F24" s="322"/>
      <c r="G24" s="322"/>
      <c r="H24" s="322"/>
      <c r="I24" s="322"/>
      <c r="J24" s="322"/>
      <c r="K24" s="322"/>
    </row>
  </sheetData>
  <mergeCells count="15">
    <mergeCell ref="A23:K23"/>
    <mergeCell ref="A1:K1"/>
    <mergeCell ref="A3:A8"/>
    <mergeCell ref="B3:G3"/>
    <mergeCell ref="H3:K3"/>
    <mergeCell ref="B4:B8"/>
    <mergeCell ref="C4:C8"/>
    <mergeCell ref="D4:D8"/>
    <mergeCell ref="E4:E8"/>
    <mergeCell ref="F4:F8"/>
    <mergeCell ref="G4:G8"/>
    <mergeCell ref="H4:H8"/>
    <mergeCell ref="I4:I8"/>
    <mergeCell ref="J4:J8"/>
    <mergeCell ref="K4:K8"/>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9"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83"/>
  <sheetViews>
    <sheetView showGridLines="0" workbookViewId="0">
      <selection activeCell="C15" sqref="C15"/>
    </sheetView>
  </sheetViews>
  <sheetFormatPr defaultColWidth="9" defaultRowHeight="15.75"/>
  <cols>
    <col min="1" max="1" width="6.5" style="3" customWidth="1"/>
    <col min="2" max="2" width="5" style="191" customWidth="1"/>
    <col min="3" max="7" width="18.375" style="3" customWidth="1"/>
    <col min="8" max="16384" width="9" style="3"/>
  </cols>
  <sheetData>
    <row r="1" spans="1:8" ht="30.6" customHeight="1">
      <c r="A1" s="924" t="s">
        <v>1373</v>
      </c>
      <c r="B1" s="924"/>
      <c r="C1" s="924"/>
      <c r="D1" s="924"/>
      <c r="E1" s="924"/>
      <c r="F1" s="924"/>
      <c r="G1" s="924"/>
    </row>
    <row r="2" spans="1:8" ht="30" customHeight="1">
      <c r="A2" s="938"/>
      <c r="B2" s="938"/>
      <c r="C2" s="1126" t="s">
        <v>818</v>
      </c>
      <c r="D2" s="1019" t="s">
        <v>832</v>
      </c>
      <c r="E2" s="1020"/>
      <c r="F2" s="1020"/>
      <c r="G2" s="1020"/>
    </row>
    <row r="3" spans="1:8" ht="30" customHeight="1">
      <c r="A3" s="939"/>
      <c r="B3" s="939"/>
      <c r="C3" s="1127"/>
      <c r="D3" s="651" t="s">
        <v>833</v>
      </c>
      <c r="E3" s="651" t="s">
        <v>834</v>
      </c>
      <c r="F3" s="651" t="s">
        <v>835</v>
      </c>
      <c r="G3" s="647" t="s">
        <v>836</v>
      </c>
    </row>
    <row r="4" spans="1:8" ht="17.25" customHeight="1">
      <c r="A4" s="1124" t="s">
        <v>190</v>
      </c>
      <c r="B4" s="256" t="s">
        <v>376</v>
      </c>
      <c r="C4" s="323">
        <v>21764</v>
      </c>
      <c r="D4" s="323">
        <v>15396</v>
      </c>
      <c r="E4" s="323">
        <v>3805</v>
      </c>
      <c r="F4" s="323">
        <v>1181</v>
      </c>
      <c r="G4" s="323">
        <v>1382</v>
      </c>
    </row>
    <row r="5" spans="1:8" ht="17.25" customHeight="1">
      <c r="A5" s="1124"/>
      <c r="B5" s="256" t="s">
        <v>6</v>
      </c>
      <c r="C5" s="324">
        <v>100</v>
      </c>
      <c r="D5" s="324">
        <v>70.740672670464988</v>
      </c>
      <c r="E5" s="324">
        <v>17.482999448630768</v>
      </c>
      <c r="F5" s="324">
        <v>5.4263922073148319</v>
      </c>
      <c r="G5" s="324">
        <v>6.349935673589413</v>
      </c>
      <c r="H5" s="325"/>
    </row>
    <row r="6" spans="1:8" ht="17.25" customHeight="1">
      <c r="A6" s="1124" t="s">
        <v>17</v>
      </c>
      <c r="B6" s="256" t="s">
        <v>376</v>
      </c>
      <c r="C6" s="323">
        <v>19906</v>
      </c>
      <c r="D6" s="323">
        <v>13829</v>
      </c>
      <c r="E6" s="323">
        <v>3583</v>
      </c>
      <c r="F6" s="323">
        <v>1142</v>
      </c>
      <c r="G6" s="323">
        <v>1352</v>
      </c>
    </row>
    <row r="7" spans="1:8" ht="17.25" customHeight="1">
      <c r="A7" s="1124"/>
      <c r="B7" s="256" t="s">
        <v>6</v>
      </c>
      <c r="C7" s="324">
        <v>100</v>
      </c>
      <c r="D7" s="324">
        <v>69.471516125791226</v>
      </c>
      <c r="E7" s="324">
        <v>17.999598111122275</v>
      </c>
      <c r="F7" s="324">
        <v>5.7369637295287852</v>
      </c>
      <c r="G7" s="324">
        <v>6.7919220335577206</v>
      </c>
      <c r="H7" s="325"/>
    </row>
    <row r="8" spans="1:8" ht="17.25" customHeight="1">
      <c r="A8" s="1124" t="s">
        <v>18</v>
      </c>
      <c r="B8" s="256" t="s">
        <v>377</v>
      </c>
      <c r="C8" s="323">
        <v>18419</v>
      </c>
      <c r="D8" s="323">
        <v>13005</v>
      </c>
      <c r="E8" s="323">
        <v>3157</v>
      </c>
      <c r="F8" s="323">
        <v>1024</v>
      </c>
      <c r="G8" s="323">
        <v>1233</v>
      </c>
    </row>
    <row r="9" spans="1:8" ht="17.25" customHeight="1">
      <c r="A9" s="1124"/>
      <c r="B9" s="256" t="s">
        <v>6</v>
      </c>
      <c r="C9" s="324">
        <v>100</v>
      </c>
      <c r="D9" s="324">
        <v>70.606439003203221</v>
      </c>
      <c r="E9" s="324">
        <v>17.139909875671862</v>
      </c>
      <c r="F9" s="324">
        <v>5.5594766273956244</v>
      </c>
      <c r="G9" s="324">
        <v>6.6941744937293022</v>
      </c>
      <c r="H9" s="325"/>
    </row>
    <row r="10" spans="1:8" ht="17.25" customHeight="1">
      <c r="A10" s="1124" t="s">
        <v>19</v>
      </c>
      <c r="B10" s="256" t="s">
        <v>376</v>
      </c>
      <c r="C10" s="323">
        <v>19286</v>
      </c>
      <c r="D10" s="323">
        <v>13813</v>
      </c>
      <c r="E10" s="323">
        <v>3132</v>
      </c>
      <c r="F10" s="323">
        <v>1063</v>
      </c>
      <c r="G10" s="323">
        <v>1278</v>
      </c>
    </row>
    <row r="11" spans="1:8" ht="17.25" customHeight="1">
      <c r="A11" s="1124"/>
      <c r="B11" s="256" t="s">
        <v>6</v>
      </c>
      <c r="C11" s="324">
        <v>100</v>
      </c>
      <c r="D11" s="324">
        <v>71.621901897749666</v>
      </c>
      <c r="E11" s="324">
        <v>16.239759410971686</v>
      </c>
      <c r="F11" s="324">
        <v>5.5117701959970962</v>
      </c>
      <c r="G11" s="324">
        <v>6.6265684952815516</v>
      </c>
      <c r="H11" s="325"/>
    </row>
    <row r="12" spans="1:8" ht="17.25" customHeight="1">
      <c r="A12" s="1124" t="s">
        <v>20</v>
      </c>
      <c r="B12" s="256" t="s">
        <v>376</v>
      </c>
      <c r="C12" s="323">
        <v>21049</v>
      </c>
      <c r="D12" s="323">
        <v>14718</v>
      </c>
      <c r="E12" s="323">
        <v>3621</v>
      </c>
      <c r="F12" s="323">
        <v>1368</v>
      </c>
      <c r="G12" s="323">
        <v>1342</v>
      </c>
    </row>
    <row r="13" spans="1:8" ht="17.25" customHeight="1">
      <c r="A13" s="1124"/>
      <c r="B13" s="256" t="s">
        <v>6</v>
      </c>
      <c r="C13" s="324">
        <v>100</v>
      </c>
      <c r="D13" s="324">
        <v>69.922561641883235</v>
      </c>
      <c r="E13" s="324">
        <v>17.20271746876336</v>
      </c>
      <c r="F13" s="324">
        <v>6.4991210983894723</v>
      </c>
      <c r="G13" s="324">
        <v>6.3755997909639417</v>
      </c>
      <c r="H13" s="325"/>
    </row>
    <row r="14" spans="1:8" ht="17.25" customHeight="1">
      <c r="A14" s="1124" t="s">
        <v>21</v>
      </c>
      <c r="B14" s="256" t="s">
        <v>376</v>
      </c>
      <c r="C14" s="323">
        <v>18913</v>
      </c>
      <c r="D14" s="323">
        <v>13636</v>
      </c>
      <c r="E14" s="323">
        <v>3043</v>
      </c>
      <c r="F14" s="323">
        <v>1053</v>
      </c>
      <c r="G14" s="323">
        <v>1181</v>
      </c>
    </row>
    <row r="15" spans="1:8" ht="17.25" customHeight="1">
      <c r="A15" s="1124"/>
      <c r="B15" s="256" t="s">
        <v>6</v>
      </c>
      <c r="C15" s="324">
        <v>100</v>
      </c>
      <c r="D15" s="324">
        <v>72.098556548405853</v>
      </c>
      <c r="E15" s="324">
        <v>16.089462274625919</v>
      </c>
      <c r="F15" s="324">
        <v>5.567599005974726</v>
      </c>
      <c r="G15" s="324">
        <v>6.2443821709934966</v>
      </c>
      <c r="H15" s="325"/>
    </row>
    <row r="16" spans="1:8" ht="17.25" customHeight="1">
      <c r="A16" s="1124" t="s">
        <v>1</v>
      </c>
      <c r="B16" s="256" t="s">
        <v>376</v>
      </c>
      <c r="C16" s="323">
        <v>19787</v>
      </c>
      <c r="D16" s="323">
        <v>14565</v>
      </c>
      <c r="E16" s="323">
        <v>3012</v>
      </c>
      <c r="F16" s="323">
        <v>929</v>
      </c>
      <c r="G16" s="323">
        <v>1281</v>
      </c>
    </row>
    <row r="17" spans="1:8" ht="17.25" customHeight="1">
      <c r="A17" s="1124"/>
      <c r="B17" s="256" t="s">
        <v>6</v>
      </c>
      <c r="C17" s="324">
        <v>100</v>
      </c>
      <c r="D17" s="324">
        <v>73.608935159448123</v>
      </c>
      <c r="E17" s="324">
        <v>15.222115530398748</v>
      </c>
      <c r="F17" s="324">
        <v>4.695001768838126</v>
      </c>
      <c r="G17" s="324">
        <v>6.4739475413150043</v>
      </c>
      <c r="H17" s="325"/>
    </row>
    <row r="18" spans="1:8" ht="17.25" customHeight="1">
      <c r="A18" s="1124" t="s">
        <v>2</v>
      </c>
      <c r="B18" s="256" t="s">
        <v>378</v>
      </c>
      <c r="C18" s="323">
        <v>19038</v>
      </c>
      <c r="D18" s="323">
        <v>13767</v>
      </c>
      <c r="E18" s="323">
        <v>2978</v>
      </c>
      <c r="F18" s="323">
        <v>975</v>
      </c>
      <c r="G18" s="323">
        <v>1318</v>
      </c>
    </row>
    <row r="19" spans="1:8" ht="17.25" customHeight="1">
      <c r="A19" s="1124"/>
      <c r="B19" s="256" t="s">
        <v>6</v>
      </c>
      <c r="C19" s="324">
        <v>100</v>
      </c>
      <c r="D19" s="324">
        <v>72.313268200441229</v>
      </c>
      <c r="E19" s="324">
        <v>15.642399411702909</v>
      </c>
      <c r="F19" s="324">
        <v>5.1213362748187841</v>
      </c>
      <c r="G19" s="324">
        <v>6.9229961130370832</v>
      </c>
      <c r="H19" s="325"/>
    </row>
    <row r="20" spans="1:8" ht="17.25" customHeight="1">
      <c r="A20" s="1124" t="s">
        <v>3</v>
      </c>
      <c r="B20" s="256" t="s">
        <v>379</v>
      </c>
      <c r="C20" s="323">
        <v>19171</v>
      </c>
      <c r="D20" s="323">
        <v>13765</v>
      </c>
      <c r="E20" s="323">
        <v>2819</v>
      </c>
      <c r="F20" s="323">
        <v>1060</v>
      </c>
      <c r="G20" s="323">
        <v>1527</v>
      </c>
    </row>
    <row r="21" spans="1:8" ht="17.25" customHeight="1">
      <c r="A21" s="1124"/>
      <c r="B21" s="256" t="s">
        <v>6</v>
      </c>
      <c r="C21" s="324">
        <v>100</v>
      </c>
      <c r="D21" s="324">
        <v>71.801157999061076</v>
      </c>
      <c r="E21" s="324">
        <v>14.704501590944655</v>
      </c>
      <c r="F21" s="324">
        <v>5.529184706066455</v>
      </c>
      <c r="G21" s="324">
        <v>7.9651557039278078</v>
      </c>
      <c r="H21" s="325"/>
    </row>
    <row r="22" spans="1:8" ht="17.25" customHeight="1">
      <c r="A22" s="1124" t="s">
        <v>4</v>
      </c>
      <c r="B22" s="256" t="s">
        <v>376</v>
      </c>
      <c r="C22" s="323">
        <f>SUM(D22:G22)</f>
        <v>20927</v>
      </c>
      <c r="D22" s="323">
        <v>15342</v>
      </c>
      <c r="E22" s="323">
        <v>2868</v>
      </c>
      <c r="F22" s="323">
        <v>1142</v>
      </c>
      <c r="G22" s="323">
        <v>1575</v>
      </c>
      <c r="H22" s="325"/>
    </row>
    <row r="23" spans="1:8" ht="17.25" customHeight="1">
      <c r="A23" s="1125"/>
      <c r="B23" s="258" t="s">
        <v>6</v>
      </c>
      <c r="C23" s="326">
        <f>SUM(D23:G23)</f>
        <v>99.999999999999986</v>
      </c>
      <c r="D23" s="326">
        <f>D22/$C22*100</f>
        <v>73.311989296124622</v>
      </c>
      <c r="E23" s="326">
        <f>E22/$C22*100</f>
        <v>13.704783294308786</v>
      </c>
      <c r="F23" s="326">
        <f>F22/$C22*100</f>
        <v>5.4570650355999426</v>
      </c>
      <c r="G23" s="326">
        <f>G22/$C22*100</f>
        <v>7.5261623739666454</v>
      </c>
      <c r="H23" s="325"/>
    </row>
    <row r="24" spans="1:8" ht="15" customHeight="1">
      <c r="A24" s="592" t="s">
        <v>837</v>
      </c>
      <c r="B24" s="327"/>
      <c r="C24" s="325"/>
      <c r="D24" s="325"/>
      <c r="E24" s="325"/>
      <c r="F24" s="325"/>
      <c r="G24" s="325"/>
    </row>
    <row r="25" spans="1:8" ht="15" customHeight="1">
      <c r="A25" s="263"/>
      <c r="C25" s="325"/>
      <c r="D25" s="325"/>
      <c r="E25" s="325"/>
      <c r="F25" s="325"/>
      <c r="G25" s="325"/>
    </row>
    <row r="26" spans="1:8" ht="15" customHeight="1"/>
    <row r="27" spans="1:8" ht="15" customHeight="1"/>
    <row r="28" spans="1:8" ht="15" customHeight="1"/>
    <row r="29" spans="1:8" ht="15" customHeight="1"/>
    <row r="30" spans="1:8" ht="15" customHeight="1">
      <c r="D30" s="262"/>
    </row>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sheetData>
  <mergeCells count="14">
    <mergeCell ref="A6:A7"/>
    <mergeCell ref="A1:G1"/>
    <mergeCell ref="A2:B3"/>
    <mergeCell ref="C2:C3"/>
    <mergeCell ref="D2:G2"/>
    <mergeCell ref="A4:A5"/>
    <mergeCell ref="A20:A21"/>
    <mergeCell ref="A22:A23"/>
    <mergeCell ref="A8:A9"/>
    <mergeCell ref="A10:A11"/>
    <mergeCell ref="A12:A13"/>
    <mergeCell ref="A14:A15"/>
    <mergeCell ref="A16:A17"/>
    <mergeCell ref="A18:A19"/>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3"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0"/>
  <sheetViews>
    <sheetView showGridLines="0" workbookViewId="0">
      <selection sqref="A1:G1"/>
    </sheetView>
  </sheetViews>
  <sheetFormatPr defaultColWidth="9" defaultRowHeight="15.75"/>
  <cols>
    <col min="1" max="1" width="6.125" style="310" customWidth="1"/>
    <col min="2" max="2" width="5" style="191" customWidth="1"/>
    <col min="3" max="3" width="15.625" style="310" customWidth="1"/>
    <col min="4" max="5" width="20.625" style="310" customWidth="1"/>
    <col min="6" max="6" width="18" style="310" customWidth="1"/>
    <col min="7" max="7" width="17.125" style="310" customWidth="1"/>
    <col min="8" max="16384" width="9" style="310"/>
  </cols>
  <sheetData>
    <row r="1" spans="1:8" ht="30.6" customHeight="1">
      <c r="A1" s="924" t="s">
        <v>1374</v>
      </c>
      <c r="B1" s="924"/>
      <c r="C1" s="924"/>
      <c r="D1" s="924"/>
      <c r="E1" s="924"/>
      <c r="F1" s="924"/>
      <c r="G1" s="924"/>
    </row>
    <row r="2" spans="1:8" ht="30.6" customHeight="1">
      <c r="A2" s="938"/>
      <c r="B2" s="938"/>
      <c r="C2" s="1130" t="s">
        <v>818</v>
      </c>
      <c r="D2" s="1133" t="s">
        <v>380</v>
      </c>
      <c r="E2" s="1133"/>
      <c r="F2" s="1133"/>
      <c r="G2" s="1133"/>
    </row>
    <row r="3" spans="1:8" ht="28.5" customHeight="1">
      <c r="A3" s="939"/>
      <c r="B3" s="939"/>
      <c r="C3" s="1131"/>
      <c r="D3" s="1134" t="s">
        <v>381</v>
      </c>
      <c r="E3" s="1134"/>
      <c r="F3" s="1130" t="s">
        <v>838</v>
      </c>
      <c r="G3" s="1130" t="s">
        <v>839</v>
      </c>
    </row>
    <row r="4" spans="1:8" ht="28.5" customHeight="1">
      <c r="A4" s="939"/>
      <c r="B4" s="939"/>
      <c r="C4" s="1132"/>
      <c r="D4" s="224" t="s">
        <v>382</v>
      </c>
      <c r="E4" s="328" t="s">
        <v>383</v>
      </c>
      <c r="F4" s="1132"/>
      <c r="G4" s="1132"/>
    </row>
    <row r="5" spans="1:8" ht="16.5" customHeight="1">
      <c r="A5" s="1128" t="s">
        <v>190</v>
      </c>
      <c r="B5" s="256" t="s">
        <v>376</v>
      </c>
      <c r="C5" s="323">
        <f t="shared" ref="C5:C24" si="0">SUM(D5:G5)</f>
        <v>21764</v>
      </c>
      <c r="D5" s="323">
        <v>16134</v>
      </c>
      <c r="E5" s="323">
        <v>64</v>
      </c>
      <c r="F5" s="323">
        <v>4519</v>
      </c>
      <c r="G5" s="323">
        <v>1047</v>
      </c>
      <c r="H5" s="329"/>
    </row>
    <row r="6" spans="1:8" ht="16.5" customHeight="1">
      <c r="A6" s="1128"/>
      <c r="B6" s="256" t="s">
        <v>6</v>
      </c>
      <c r="C6" s="653">
        <f t="shared" si="0"/>
        <v>100.00000000000001</v>
      </c>
      <c r="D6" s="653">
        <f>D5/$C5*100</f>
        <v>74.131593457085103</v>
      </c>
      <c r="E6" s="653">
        <f>E5/$C5*100</f>
        <v>0.29406359125160814</v>
      </c>
      <c r="F6" s="653">
        <f>F5/$C5*100</f>
        <v>20.763646388531519</v>
      </c>
      <c r="G6" s="653">
        <f>G5/$C5*100</f>
        <v>4.8106965631317768</v>
      </c>
      <c r="H6" s="329"/>
    </row>
    <row r="7" spans="1:8" ht="16.5" customHeight="1">
      <c r="A7" s="1128" t="s">
        <v>17</v>
      </c>
      <c r="B7" s="256" t="s">
        <v>376</v>
      </c>
      <c r="C7" s="323">
        <f t="shared" si="0"/>
        <v>19906</v>
      </c>
      <c r="D7" s="323">
        <v>14556</v>
      </c>
      <c r="E7" s="323">
        <v>85</v>
      </c>
      <c r="F7" s="323">
        <v>4389</v>
      </c>
      <c r="G7" s="323">
        <v>876</v>
      </c>
      <c r="H7" s="329"/>
    </row>
    <row r="8" spans="1:8" ht="16.5" customHeight="1">
      <c r="A8" s="1128"/>
      <c r="B8" s="256" t="s">
        <v>6</v>
      </c>
      <c r="C8" s="653">
        <f t="shared" si="0"/>
        <v>100</v>
      </c>
      <c r="D8" s="653">
        <f>D7/$C7*100</f>
        <v>73.123681302119962</v>
      </c>
      <c r="E8" s="653">
        <f>E7/$C7*100</f>
        <v>0.42700693258314076</v>
      </c>
      <c r="F8" s="653">
        <f>F7/$C7*100</f>
        <v>22.048628554204765</v>
      </c>
      <c r="G8" s="653">
        <f>G7/$C7*100</f>
        <v>4.400683211092133</v>
      </c>
      <c r="H8" s="329"/>
    </row>
    <row r="9" spans="1:8" ht="16.5" customHeight="1">
      <c r="A9" s="1128" t="s">
        <v>18</v>
      </c>
      <c r="B9" s="256" t="s">
        <v>376</v>
      </c>
      <c r="C9" s="323">
        <f t="shared" si="0"/>
        <v>18419</v>
      </c>
      <c r="D9" s="323">
        <v>13455</v>
      </c>
      <c r="E9" s="323">
        <v>82</v>
      </c>
      <c r="F9" s="323">
        <v>4260</v>
      </c>
      <c r="G9" s="323">
        <v>622</v>
      </c>
      <c r="H9" s="329"/>
    </row>
    <row r="10" spans="1:8" ht="16.5" customHeight="1">
      <c r="A10" s="1128"/>
      <c r="B10" s="256" t="s">
        <v>6</v>
      </c>
      <c r="C10" s="653">
        <f t="shared" si="0"/>
        <v>100</v>
      </c>
      <c r="D10" s="653">
        <f>D9/$C9*100</f>
        <v>73.049568380476686</v>
      </c>
      <c r="E10" s="653">
        <f>E9/$C9*100</f>
        <v>0.44519246430316517</v>
      </c>
      <c r="F10" s="653">
        <f>F9/$C9*100</f>
        <v>23.128291438188828</v>
      </c>
      <c r="G10" s="653">
        <f>G9/$C9*100</f>
        <v>3.3769477170313262</v>
      </c>
      <c r="H10" s="329"/>
    </row>
    <row r="11" spans="1:8" ht="16.5" customHeight="1">
      <c r="A11" s="1128" t="s">
        <v>19</v>
      </c>
      <c r="B11" s="256" t="s">
        <v>376</v>
      </c>
      <c r="C11" s="323">
        <f t="shared" si="0"/>
        <v>19286</v>
      </c>
      <c r="D11" s="323">
        <v>14391</v>
      </c>
      <c r="E11" s="323">
        <v>75</v>
      </c>
      <c r="F11" s="323">
        <v>4182</v>
      </c>
      <c r="G11" s="323">
        <v>638</v>
      </c>
      <c r="H11" s="329"/>
    </row>
    <row r="12" spans="1:8" ht="16.5" customHeight="1">
      <c r="A12" s="1128"/>
      <c r="B12" s="256" t="s">
        <v>6</v>
      </c>
      <c r="C12" s="653">
        <f t="shared" si="0"/>
        <v>100</v>
      </c>
      <c r="D12" s="653">
        <f>D11/$C11*100</f>
        <v>74.618894534895773</v>
      </c>
      <c r="E12" s="653">
        <f>E11/$C11*100</f>
        <v>0.38888312765736804</v>
      </c>
      <c r="F12" s="653">
        <f>F11/$C11*100</f>
        <v>21.684123198174841</v>
      </c>
      <c r="G12" s="653">
        <f>G11/$C11*100</f>
        <v>3.3080991392720112</v>
      </c>
      <c r="H12" s="329"/>
    </row>
    <row r="13" spans="1:8" ht="16.5" customHeight="1">
      <c r="A13" s="1128" t="s">
        <v>20</v>
      </c>
      <c r="B13" s="256" t="s">
        <v>376</v>
      </c>
      <c r="C13" s="323">
        <f t="shared" si="0"/>
        <v>21049</v>
      </c>
      <c r="D13" s="323">
        <v>16205</v>
      </c>
      <c r="E13" s="323">
        <v>73</v>
      </c>
      <c r="F13" s="323">
        <v>4011</v>
      </c>
      <c r="G13" s="323">
        <v>760</v>
      </c>
      <c r="H13" s="329"/>
    </row>
    <row r="14" spans="1:8" ht="16.5" customHeight="1">
      <c r="A14" s="1128"/>
      <c r="B14" s="256" t="s">
        <v>6</v>
      </c>
      <c r="C14" s="653">
        <f t="shared" si="0"/>
        <v>100</v>
      </c>
      <c r="D14" s="653">
        <f>D13/$C13*100</f>
        <v>76.987030262720324</v>
      </c>
      <c r="E14" s="653">
        <f>E13/$C13*100</f>
        <v>0.34680982469475985</v>
      </c>
      <c r="F14" s="653">
        <f>F13/$C13*100</f>
        <v>19.055537080146326</v>
      </c>
      <c r="G14" s="653">
        <f>G13/$C13*100</f>
        <v>3.6106228324385961</v>
      </c>
      <c r="H14" s="329"/>
    </row>
    <row r="15" spans="1:8" ht="16.5" customHeight="1">
      <c r="A15" s="1128" t="s">
        <v>21</v>
      </c>
      <c r="B15" s="256" t="s">
        <v>376</v>
      </c>
      <c r="C15" s="323">
        <f t="shared" si="0"/>
        <v>18913</v>
      </c>
      <c r="D15" s="323">
        <v>14575</v>
      </c>
      <c r="E15" s="323">
        <v>58</v>
      </c>
      <c r="F15" s="323">
        <v>3658</v>
      </c>
      <c r="G15" s="323">
        <v>622</v>
      </c>
      <c r="H15" s="329"/>
    </row>
    <row r="16" spans="1:8" ht="16.5" customHeight="1">
      <c r="A16" s="1128"/>
      <c r="B16" s="256" t="s">
        <v>6</v>
      </c>
      <c r="C16" s="653">
        <f t="shared" si="0"/>
        <v>99.999999999999986</v>
      </c>
      <c r="D16" s="653">
        <f>D15/$C15*100</f>
        <v>77.063395548035743</v>
      </c>
      <c r="E16" s="653">
        <f>E15/$C15*100</f>
        <v>0.30666737164913022</v>
      </c>
      <c r="F16" s="653">
        <f>F15/$C15*100</f>
        <v>19.341193887802042</v>
      </c>
      <c r="G16" s="653">
        <f>G15/$C15*100</f>
        <v>3.2887431925130861</v>
      </c>
      <c r="H16" s="329"/>
    </row>
    <row r="17" spans="1:8" ht="16.5" customHeight="1">
      <c r="A17" s="1128" t="s">
        <v>1</v>
      </c>
      <c r="B17" s="256" t="s">
        <v>376</v>
      </c>
      <c r="C17" s="323">
        <f t="shared" si="0"/>
        <v>19787</v>
      </c>
      <c r="D17" s="323">
        <v>15045</v>
      </c>
      <c r="E17" s="323">
        <v>36</v>
      </c>
      <c r="F17" s="323">
        <v>4090</v>
      </c>
      <c r="G17" s="323">
        <v>616</v>
      </c>
      <c r="H17" s="329"/>
    </row>
    <row r="18" spans="1:8" ht="16.5" customHeight="1">
      <c r="A18" s="1128"/>
      <c r="B18" s="256" t="s">
        <v>6</v>
      </c>
      <c r="C18" s="653">
        <f t="shared" si="0"/>
        <v>100</v>
      </c>
      <c r="D18" s="653">
        <f>D17/$C17*100</f>
        <v>76.034770303734774</v>
      </c>
      <c r="E18" s="653">
        <f>E17/$C17*100</f>
        <v>0.18193763582149897</v>
      </c>
      <c r="F18" s="653">
        <f>F17/$C17*100</f>
        <v>20.670136958609188</v>
      </c>
      <c r="G18" s="653">
        <f>G17/$C17*100</f>
        <v>3.1131551018345376</v>
      </c>
      <c r="H18" s="329"/>
    </row>
    <row r="19" spans="1:8" ht="16.5" customHeight="1">
      <c r="A19" s="1128" t="s">
        <v>2</v>
      </c>
      <c r="B19" s="256" t="s">
        <v>376</v>
      </c>
      <c r="C19" s="323">
        <f t="shared" si="0"/>
        <v>19038</v>
      </c>
      <c r="D19" s="323">
        <v>14037</v>
      </c>
      <c r="E19" s="323">
        <v>34</v>
      </c>
      <c r="F19" s="323">
        <v>4296</v>
      </c>
      <c r="G19" s="323">
        <v>671</v>
      </c>
      <c r="H19" s="329"/>
    </row>
    <row r="20" spans="1:8" ht="16.5" customHeight="1">
      <c r="A20" s="1128"/>
      <c r="B20" s="256" t="s">
        <v>6</v>
      </c>
      <c r="C20" s="653">
        <f t="shared" si="0"/>
        <v>99.999999999999986</v>
      </c>
      <c r="D20" s="653">
        <f>D19/$C19*100</f>
        <v>73.731484399621806</v>
      </c>
      <c r="E20" s="653">
        <f>E19/$C19*100</f>
        <v>0.17859018804496271</v>
      </c>
      <c r="F20" s="653">
        <f>F19/$C19*100</f>
        <v>22.565395524739991</v>
      </c>
      <c r="G20" s="653">
        <f>G19/$C19*100</f>
        <v>3.5245298875932347</v>
      </c>
      <c r="H20" s="329"/>
    </row>
    <row r="21" spans="1:8" ht="16.5" customHeight="1">
      <c r="A21" s="1128" t="s">
        <v>3</v>
      </c>
      <c r="B21" s="256" t="s">
        <v>384</v>
      </c>
      <c r="C21" s="323">
        <f t="shared" si="0"/>
        <v>19171</v>
      </c>
      <c r="D21" s="323">
        <v>14110</v>
      </c>
      <c r="E21" s="323">
        <v>103</v>
      </c>
      <c r="F21" s="323">
        <v>4210</v>
      </c>
      <c r="G21" s="323">
        <v>748</v>
      </c>
      <c r="H21" s="329"/>
    </row>
    <row r="22" spans="1:8" ht="16.5" customHeight="1">
      <c r="A22" s="1128"/>
      <c r="B22" s="256" t="s">
        <v>6</v>
      </c>
      <c r="C22" s="653">
        <f t="shared" si="0"/>
        <v>100</v>
      </c>
      <c r="D22" s="653">
        <f>D21/$C21*100</f>
        <v>73.600751134526107</v>
      </c>
      <c r="E22" s="653">
        <f>E21/$C21*100</f>
        <v>0.53726983464608002</v>
      </c>
      <c r="F22" s="653">
        <f>F21/$C21*100</f>
        <v>21.960252464660162</v>
      </c>
      <c r="G22" s="653">
        <f>G21/$C21*100</f>
        <v>3.9017265661676492</v>
      </c>
      <c r="H22" s="329"/>
    </row>
    <row r="23" spans="1:8" ht="16.5" customHeight="1">
      <c r="A23" s="1128" t="s">
        <v>4</v>
      </c>
      <c r="B23" s="256" t="s">
        <v>376</v>
      </c>
      <c r="C23" s="323">
        <f t="shared" si="0"/>
        <v>20927</v>
      </c>
      <c r="D23" s="323">
        <v>14873</v>
      </c>
      <c r="E23" s="323">
        <v>51</v>
      </c>
      <c r="F23" s="323">
        <v>4985</v>
      </c>
      <c r="G23" s="323">
        <v>1018</v>
      </c>
      <c r="H23" s="329"/>
    </row>
    <row r="24" spans="1:8" ht="16.5" customHeight="1">
      <c r="A24" s="1129"/>
      <c r="B24" s="258" t="s">
        <v>6</v>
      </c>
      <c r="C24" s="654">
        <f t="shared" si="0"/>
        <v>100</v>
      </c>
      <c r="D24" s="654">
        <f>D23/$C23*100</f>
        <v>71.070865389210113</v>
      </c>
      <c r="E24" s="654">
        <f>E23/$C23*100</f>
        <v>0.2437043054427295</v>
      </c>
      <c r="F24" s="654">
        <f>F23/$C23*100</f>
        <v>23.820901228078558</v>
      </c>
      <c r="G24" s="654">
        <f>G23/$C23*100</f>
        <v>4.8645290772686005</v>
      </c>
      <c r="H24" s="329"/>
    </row>
    <row r="25" spans="1:8">
      <c r="A25" s="652" t="s">
        <v>840</v>
      </c>
    </row>
    <row r="30" spans="1:8">
      <c r="D30" s="262"/>
    </row>
  </sheetData>
  <mergeCells count="17">
    <mergeCell ref="A1:G1"/>
    <mergeCell ref="A2:B4"/>
    <mergeCell ref="C2:C4"/>
    <mergeCell ref="D2:G2"/>
    <mergeCell ref="D3:E3"/>
    <mergeCell ref="F3:F4"/>
    <mergeCell ref="G3:G4"/>
    <mergeCell ref="A17:A18"/>
    <mergeCell ref="A19:A20"/>
    <mergeCell ref="A21:A22"/>
    <mergeCell ref="A23:A24"/>
    <mergeCell ref="A5:A6"/>
    <mergeCell ref="A7:A8"/>
    <mergeCell ref="A9:A10"/>
    <mergeCell ref="A11:A12"/>
    <mergeCell ref="A13:A14"/>
    <mergeCell ref="A15:A16"/>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9"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27"/>
  <sheetViews>
    <sheetView showGridLines="0" workbookViewId="0">
      <selection sqref="A1:O1"/>
    </sheetView>
  </sheetViews>
  <sheetFormatPr defaultColWidth="9" defaultRowHeight="15.75"/>
  <cols>
    <col min="1" max="1" width="9.5" style="341" customWidth="1"/>
    <col min="2" max="15" width="8.375" style="334" customWidth="1"/>
    <col min="16" max="16384" width="9" style="334"/>
  </cols>
  <sheetData>
    <row r="1" spans="1:19" s="330" customFormat="1" ht="20.25">
      <c r="A1" s="1136" t="s">
        <v>1375</v>
      </c>
      <c r="B1" s="1136"/>
      <c r="C1" s="1136"/>
      <c r="D1" s="1136"/>
      <c r="E1" s="1136"/>
      <c r="F1" s="1136"/>
      <c r="G1" s="1136"/>
      <c r="H1" s="1136"/>
      <c r="I1" s="1136"/>
      <c r="J1" s="1136"/>
      <c r="K1" s="1136"/>
      <c r="L1" s="1136"/>
      <c r="M1" s="1136"/>
      <c r="N1" s="1136"/>
      <c r="O1" s="1136"/>
    </row>
    <row r="2" spans="1:19" s="332" customFormat="1" ht="15">
      <c r="A2" s="331"/>
      <c r="K2" s="333"/>
      <c r="L2" s="333"/>
      <c r="M2" s="333"/>
      <c r="N2" s="333"/>
      <c r="O2" s="664" t="s">
        <v>842</v>
      </c>
    </row>
    <row r="3" spans="1:19" ht="36" customHeight="1">
      <c r="A3" s="1137"/>
      <c r="B3" s="1139" t="s">
        <v>385</v>
      </c>
      <c r="C3" s="1139"/>
      <c r="D3" s="1139"/>
      <c r="E3" s="1139" t="s">
        <v>386</v>
      </c>
      <c r="F3" s="1139"/>
      <c r="G3" s="1139"/>
      <c r="H3" s="1140" t="s">
        <v>841</v>
      </c>
      <c r="I3" s="1139"/>
      <c r="J3" s="1139"/>
      <c r="K3" s="1139"/>
      <c r="L3" s="1139"/>
      <c r="M3" s="1139"/>
      <c r="N3" s="1139"/>
      <c r="O3" s="1139"/>
    </row>
    <row r="4" spans="1:19" ht="123" customHeight="1">
      <c r="A4" s="1138"/>
      <c r="B4" s="659" t="s">
        <v>387</v>
      </c>
      <c r="C4" s="660" t="s">
        <v>388</v>
      </c>
      <c r="D4" s="660" t="s">
        <v>389</v>
      </c>
      <c r="E4" s="659" t="s">
        <v>387</v>
      </c>
      <c r="F4" s="660" t="s">
        <v>390</v>
      </c>
      <c r="G4" s="660" t="s">
        <v>389</v>
      </c>
      <c r="H4" s="665" t="s">
        <v>843</v>
      </c>
      <c r="I4" s="661" t="s">
        <v>391</v>
      </c>
      <c r="J4" s="661" t="s">
        <v>392</v>
      </c>
      <c r="K4" s="662" t="s">
        <v>393</v>
      </c>
      <c r="L4" s="662" t="s">
        <v>394</v>
      </c>
      <c r="M4" s="662" t="s">
        <v>395</v>
      </c>
      <c r="N4" s="662" t="s">
        <v>396</v>
      </c>
      <c r="O4" s="663" t="s">
        <v>397</v>
      </c>
    </row>
    <row r="5" spans="1:19" ht="24.75" customHeight="1">
      <c r="A5" s="335" t="s">
        <v>398</v>
      </c>
      <c r="B5" s="336">
        <f t="shared" ref="B5:B13" si="0">SUM(C5,D5)</f>
        <v>21764</v>
      </c>
      <c r="C5" s="336">
        <v>16097</v>
      </c>
      <c r="D5" s="336">
        <v>5667</v>
      </c>
      <c r="E5" s="336">
        <f t="shared" ref="E5:E13" si="1">SUM(F5,G5)</f>
        <v>1618</v>
      </c>
      <c r="F5" s="336">
        <v>1283</v>
      </c>
      <c r="G5" s="336">
        <v>335</v>
      </c>
      <c r="H5" s="336">
        <f t="shared" ref="H5:H13" si="2">SUM(I5:O5)</f>
        <v>1618</v>
      </c>
      <c r="I5" s="336">
        <v>212</v>
      </c>
      <c r="J5" s="336">
        <v>126</v>
      </c>
      <c r="K5" s="336">
        <v>247</v>
      </c>
      <c r="L5" s="336">
        <v>470</v>
      </c>
      <c r="M5" s="336">
        <v>6</v>
      </c>
      <c r="N5" s="336">
        <v>238</v>
      </c>
      <c r="O5" s="336">
        <v>319</v>
      </c>
      <c r="P5" s="337"/>
    </row>
    <row r="6" spans="1:19" ht="24.75" customHeight="1">
      <c r="A6" s="335" t="s">
        <v>17</v>
      </c>
      <c r="B6" s="336">
        <f t="shared" si="0"/>
        <v>19906</v>
      </c>
      <c r="C6" s="336">
        <v>15354</v>
      </c>
      <c r="D6" s="336">
        <v>4552</v>
      </c>
      <c r="E6" s="336">
        <f t="shared" si="1"/>
        <v>1366</v>
      </c>
      <c r="F6" s="336">
        <v>1073</v>
      </c>
      <c r="G6" s="336">
        <v>293</v>
      </c>
      <c r="H6" s="336">
        <f t="shared" si="2"/>
        <v>1366</v>
      </c>
      <c r="I6" s="336">
        <v>210</v>
      </c>
      <c r="J6" s="336">
        <v>134</v>
      </c>
      <c r="K6" s="336">
        <v>184</v>
      </c>
      <c r="L6" s="336">
        <v>360</v>
      </c>
      <c r="M6" s="336" t="s">
        <v>138</v>
      </c>
      <c r="N6" s="336">
        <v>192</v>
      </c>
      <c r="O6" s="336">
        <v>286</v>
      </c>
      <c r="P6" s="337"/>
    </row>
    <row r="7" spans="1:19" ht="24.75" customHeight="1">
      <c r="A7" s="335" t="s">
        <v>18</v>
      </c>
      <c r="B7" s="336">
        <f t="shared" si="0"/>
        <v>18419</v>
      </c>
      <c r="C7" s="336">
        <v>14137</v>
      </c>
      <c r="D7" s="336">
        <v>4282</v>
      </c>
      <c r="E7" s="336">
        <f t="shared" si="1"/>
        <v>1121</v>
      </c>
      <c r="F7" s="336">
        <v>863</v>
      </c>
      <c r="G7" s="336">
        <v>258</v>
      </c>
      <c r="H7" s="336">
        <f t="shared" si="2"/>
        <v>1121</v>
      </c>
      <c r="I7" s="336">
        <v>185</v>
      </c>
      <c r="J7" s="336">
        <v>115</v>
      </c>
      <c r="K7" s="336">
        <v>144</v>
      </c>
      <c r="L7" s="336">
        <v>348</v>
      </c>
      <c r="M7" s="336">
        <v>2</v>
      </c>
      <c r="N7" s="336">
        <v>125</v>
      </c>
      <c r="O7" s="336">
        <v>202</v>
      </c>
      <c r="P7" s="337"/>
    </row>
    <row r="8" spans="1:19" ht="24.75" customHeight="1">
      <c r="A8" s="335" t="s">
        <v>19</v>
      </c>
      <c r="B8" s="336">
        <f t="shared" si="0"/>
        <v>19286</v>
      </c>
      <c r="C8" s="336">
        <v>15171</v>
      </c>
      <c r="D8" s="336">
        <v>4115</v>
      </c>
      <c r="E8" s="336">
        <f t="shared" si="1"/>
        <v>1194</v>
      </c>
      <c r="F8" s="336">
        <v>903</v>
      </c>
      <c r="G8" s="336">
        <v>291</v>
      </c>
      <c r="H8" s="336">
        <f t="shared" si="2"/>
        <v>1194</v>
      </c>
      <c r="I8" s="336">
        <v>123</v>
      </c>
      <c r="J8" s="336">
        <v>132</v>
      </c>
      <c r="K8" s="336">
        <v>137</v>
      </c>
      <c r="L8" s="336">
        <v>377</v>
      </c>
      <c r="M8" s="336">
        <v>5</v>
      </c>
      <c r="N8" s="336">
        <v>163</v>
      </c>
      <c r="O8" s="336">
        <v>257</v>
      </c>
      <c r="P8" s="337"/>
    </row>
    <row r="9" spans="1:19" ht="24.75" customHeight="1">
      <c r="A9" s="335" t="s">
        <v>20</v>
      </c>
      <c r="B9" s="336">
        <f t="shared" si="0"/>
        <v>21049</v>
      </c>
      <c r="C9" s="336">
        <v>16891</v>
      </c>
      <c r="D9" s="336">
        <v>4158</v>
      </c>
      <c r="E9" s="336">
        <f t="shared" si="1"/>
        <v>1204</v>
      </c>
      <c r="F9" s="336">
        <v>908</v>
      </c>
      <c r="G9" s="336">
        <v>296</v>
      </c>
      <c r="H9" s="336">
        <f t="shared" si="2"/>
        <v>1204</v>
      </c>
      <c r="I9" s="336">
        <v>96</v>
      </c>
      <c r="J9" s="336">
        <v>122</v>
      </c>
      <c r="K9" s="336">
        <v>146</v>
      </c>
      <c r="L9" s="336">
        <v>387</v>
      </c>
      <c r="M9" s="336" t="s">
        <v>138</v>
      </c>
      <c r="N9" s="336">
        <v>201</v>
      </c>
      <c r="O9" s="336">
        <v>252</v>
      </c>
      <c r="P9" s="337"/>
    </row>
    <row r="10" spans="1:19" ht="24.75" customHeight="1">
      <c r="A10" s="335" t="s">
        <v>21</v>
      </c>
      <c r="B10" s="336">
        <f t="shared" si="0"/>
        <v>18913</v>
      </c>
      <c r="C10" s="336">
        <v>15296</v>
      </c>
      <c r="D10" s="336">
        <v>3617</v>
      </c>
      <c r="E10" s="336">
        <f t="shared" si="1"/>
        <v>1071</v>
      </c>
      <c r="F10" s="336">
        <v>824</v>
      </c>
      <c r="G10" s="336">
        <v>247</v>
      </c>
      <c r="H10" s="336">
        <f t="shared" si="2"/>
        <v>1071</v>
      </c>
      <c r="I10" s="336">
        <v>72</v>
      </c>
      <c r="J10" s="336">
        <v>75</v>
      </c>
      <c r="K10" s="336">
        <v>116</v>
      </c>
      <c r="L10" s="336">
        <v>383</v>
      </c>
      <c r="M10" s="336">
        <v>4</v>
      </c>
      <c r="N10" s="336">
        <v>214</v>
      </c>
      <c r="O10" s="336">
        <v>207</v>
      </c>
      <c r="P10" s="337"/>
    </row>
    <row r="11" spans="1:19" ht="24.75" customHeight="1">
      <c r="A11" s="335" t="s">
        <v>1</v>
      </c>
      <c r="B11" s="336">
        <f t="shared" si="0"/>
        <v>19787</v>
      </c>
      <c r="C11" s="336">
        <v>16522</v>
      </c>
      <c r="D11" s="336">
        <v>3265</v>
      </c>
      <c r="E11" s="336">
        <f t="shared" si="1"/>
        <v>934</v>
      </c>
      <c r="F11" s="336">
        <v>737</v>
      </c>
      <c r="G11" s="336">
        <v>197</v>
      </c>
      <c r="H11" s="336">
        <f t="shared" si="2"/>
        <v>934</v>
      </c>
      <c r="I11" s="336">
        <v>53</v>
      </c>
      <c r="J11" s="336">
        <v>108</v>
      </c>
      <c r="K11" s="336">
        <v>102</v>
      </c>
      <c r="L11" s="336">
        <v>301</v>
      </c>
      <c r="M11" s="336">
        <v>3</v>
      </c>
      <c r="N11" s="336">
        <v>161</v>
      </c>
      <c r="O11" s="336">
        <v>206</v>
      </c>
      <c r="P11" s="337"/>
    </row>
    <row r="12" spans="1:19" ht="24.75" customHeight="1">
      <c r="A12" s="335" t="s">
        <v>2</v>
      </c>
      <c r="B12" s="336">
        <f t="shared" si="0"/>
        <v>19038</v>
      </c>
      <c r="C12" s="336">
        <v>15423</v>
      </c>
      <c r="D12" s="336">
        <v>3615</v>
      </c>
      <c r="E12" s="336">
        <f t="shared" si="1"/>
        <v>847</v>
      </c>
      <c r="F12" s="336">
        <v>674</v>
      </c>
      <c r="G12" s="336">
        <v>173</v>
      </c>
      <c r="H12" s="336">
        <f t="shared" si="2"/>
        <v>847</v>
      </c>
      <c r="I12" s="336">
        <v>55</v>
      </c>
      <c r="J12" s="336">
        <v>93</v>
      </c>
      <c r="K12" s="336">
        <v>83</v>
      </c>
      <c r="L12" s="336">
        <v>282</v>
      </c>
      <c r="M12" s="336" t="s">
        <v>138</v>
      </c>
      <c r="N12" s="336">
        <v>197</v>
      </c>
      <c r="O12" s="336">
        <v>137</v>
      </c>
      <c r="P12" s="337"/>
    </row>
    <row r="13" spans="1:19" ht="24.75" customHeight="1">
      <c r="A13" s="335" t="s">
        <v>3</v>
      </c>
      <c r="B13" s="336">
        <f t="shared" si="0"/>
        <v>19171</v>
      </c>
      <c r="C13" s="336">
        <v>14873</v>
      </c>
      <c r="D13" s="336">
        <v>4298</v>
      </c>
      <c r="E13" s="336">
        <f t="shared" si="1"/>
        <v>690</v>
      </c>
      <c r="F13" s="336">
        <v>530</v>
      </c>
      <c r="G13" s="336">
        <v>160</v>
      </c>
      <c r="H13" s="336">
        <f t="shared" si="2"/>
        <v>690</v>
      </c>
      <c r="I13" s="336">
        <v>61</v>
      </c>
      <c r="J13" s="336">
        <v>79</v>
      </c>
      <c r="K13" s="336">
        <v>74</v>
      </c>
      <c r="L13" s="336">
        <v>210</v>
      </c>
      <c r="M13" s="336" t="s">
        <v>399</v>
      </c>
      <c r="N13" s="336">
        <v>146</v>
      </c>
      <c r="O13" s="336">
        <v>120</v>
      </c>
      <c r="P13" s="337"/>
    </row>
    <row r="14" spans="1:19" ht="24.75" customHeight="1">
      <c r="A14" s="338" t="s">
        <v>4</v>
      </c>
      <c r="B14" s="339">
        <f>SUM(C14,D14)</f>
        <v>20927</v>
      </c>
      <c r="C14" s="339">
        <v>16714</v>
      </c>
      <c r="D14" s="339">
        <v>4213</v>
      </c>
      <c r="E14" s="339">
        <f>SUM(F14,G14)</f>
        <v>817</v>
      </c>
      <c r="F14" s="339">
        <v>623</v>
      </c>
      <c r="G14" s="339">
        <v>194</v>
      </c>
      <c r="H14" s="339">
        <f>SUM(I14:O14)</f>
        <v>817</v>
      </c>
      <c r="I14" s="339">
        <v>74</v>
      </c>
      <c r="J14" s="339">
        <v>114</v>
      </c>
      <c r="K14" s="339">
        <v>63</v>
      </c>
      <c r="L14" s="339">
        <v>214</v>
      </c>
      <c r="M14" s="339">
        <v>1</v>
      </c>
      <c r="N14" s="339">
        <v>191</v>
      </c>
      <c r="O14" s="339">
        <v>160</v>
      </c>
      <c r="P14" s="337"/>
    </row>
    <row r="15" spans="1:19">
      <c r="A15" s="1141" t="s">
        <v>813</v>
      </c>
      <c r="B15" s="1135"/>
      <c r="C15" s="1135"/>
    </row>
    <row r="16" spans="1:19">
      <c r="A16" s="1135" t="s">
        <v>400</v>
      </c>
      <c r="B16" s="1135"/>
      <c r="C16" s="1135"/>
      <c r="D16" s="1135"/>
      <c r="E16" s="1135"/>
      <c r="F16" s="1135"/>
      <c r="G16" s="1135"/>
      <c r="H16" s="1135"/>
      <c r="I16" s="340"/>
      <c r="J16" s="340"/>
      <c r="K16" s="340"/>
      <c r="L16" s="340"/>
      <c r="M16" s="340"/>
      <c r="N16" s="340"/>
      <c r="O16" s="340"/>
      <c r="P16" s="340"/>
      <c r="Q16" s="340"/>
      <c r="R16" s="340"/>
      <c r="S16" s="340"/>
    </row>
    <row r="17" spans="6:26">
      <c r="I17" s="340"/>
      <c r="J17" s="340"/>
      <c r="K17" s="340"/>
      <c r="L17" s="340"/>
      <c r="M17" s="340"/>
      <c r="N17" s="340"/>
      <c r="O17" s="340"/>
      <c r="P17" s="340"/>
      <c r="Q17" s="340"/>
      <c r="R17" s="340"/>
      <c r="S17" s="340"/>
      <c r="T17" s="340"/>
      <c r="U17" s="340"/>
      <c r="V17" s="340"/>
      <c r="W17" s="340"/>
      <c r="X17" s="340"/>
      <c r="Y17" s="340"/>
      <c r="Z17" s="340"/>
    </row>
    <row r="18" spans="6:26">
      <c r="F18" s="337"/>
      <c r="G18" s="337"/>
      <c r="I18" s="340"/>
      <c r="J18" s="340"/>
      <c r="K18" s="340"/>
      <c r="L18" s="340"/>
      <c r="M18" s="340"/>
      <c r="N18" s="340"/>
      <c r="O18" s="340"/>
      <c r="P18" s="340"/>
      <c r="Q18" s="340"/>
      <c r="R18" s="340"/>
      <c r="S18" s="340"/>
      <c r="T18" s="340"/>
      <c r="U18" s="340"/>
      <c r="V18" s="340"/>
      <c r="W18" s="340"/>
      <c r="X18" s="340"/>
      <c r="Y18" s="340"/>
      <c r="Z18" s="340"/>
    </row>
    <row r="19" spans="6:26">
      <c r="F19" s="337"/>
      <c r="G19" s="337"/>
      <c r="I19" s="340"/>
      <c r="J19" s="340"/>
      <c r="K19" s="340"/>
      <c r="L19" s="340"/>
      <c r="M19" s="340"/>
      <c r="N19" s="340"/>
      <c r="O19" s="340"/>
      <c r="P19" s="340"/>
      <c r="Q19" s="340"/>
      <c r="R19" s="340"/>
      <c r="S19" s="340"/>
      <c r="T19" s="340"/>
      <c r="U19" s="340"/>
      <c r="V19" s="340"/>
      <c r="W19" s="340"/>
      <c r="X19" s="340"/>
      <c r="Y19" s="340"/>
      <c r="Z19" s="340"/>
    </row>
    <row r="20" spans="6:26">
      <c r="F20" s="337"/>
      <c r="G20" s="337"/>
      <c r="I20" s="340"/>
      <c r="J20" s="340"/>
      <c r="K20" s="340"/>
      <c r="L20" s="340"/>
      <c r="M20" s="340"/>
      <c r="N20" s="340"/>
      <c r="O20" s="340"/>
      <c r="P20" s="340"/>
      <c r="Q20" s="340"/>
      <c r="R20" s="340"/>
      <c r="S20" s="340"/>
      <c r="T20" s="340"/>
      <c r="U20" s="340"/>
      <c r="V20" s="340"/>
      <c r="W20" s="340"/>
      <c r="X20" s="340"/>
      <c r="Y20" s="340"/>
      <c r="Z20" s="340"/>
    </row>
    <row r="21" spans="6:26">
      <c r="F21" s="337"/>
      <c r="G21" s="337"/>
      <c r="I21" s="340"/>
      <c r="J21" s="340"/>
      <c r="K21" s="340"/>
      <c r="L21" s="340"/>
      <c r="M21" s="340"/>
      <c r="N21" s="340"/>
      <c r="O21" s="340"/>
      <c r="P21" s="340"/>
      <c r="Q21" s="340"/>
      <c r="R21" s="340"/>
      <c r="S21" s="340"/>
    </row>
    <row r="22" spans="6:26">
      <c r="F22" s="337"/>
      <c r="G22" s="337"/>
    </row>
    <row r="23" spans="6:26">
      <c r="F23" s="337"/>
      <c r="G23" s="337"/>
    </row>
    <row r="24" spans="6:26">
      <c r="F24" s="337"/>
      <c r="G24" s="337"/>
    </row>
    <row r="25" spans="6:26">
      <c r="F25" s="337"/>
      <c r="G25" s="337"/>
    </row>
    <row r="26" spans="6:26">
      <c r="F26" s="337"/>
      <c r="G26" s="337"/>
    </row>
    <row r="27" spans="6:26">
      <c r="F27" s="337"/>
      <c r="G27" s="337"/>
    </row>
  </sheetData>
  <mergeCells count="7">
    <mergeCell ref="A16:H16"/>
    <mergeCell ref="A1:O1"/>
    <mergeCell ref="A3:A4"/>
    <mergeCell ref="B3:D3"/>
    <mergeCell ref="E3:G3"/>
    <mergeCell ref="H3:O3"/>
    <mergeCell ref="A15:C15"/>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9"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8"/>
  <sheetViews>
    <sheetView showGridLines="0" zoomScale="85" zoomScaleNormal="85" workbookViewId="0">
      <selection sqref="A1:L1"/>
    </sheetView>
  </sheetViews>
  <sheetFormatPr defaultColWidth="10" defaultRowHeight="18.75"/>
  <cols>
    <col min="1" max="1" width="14.125" style="356" customWidth="1"/>
    <col min="2" max="2" width="11.625" style="357" customWidth="1"/>
    <col min="3" max="3" width="11.125" style="357" customWidth="1"/>
    <col min="4" max="4" width="10.875" style="357" customWidth="1"/>
    <col min="5" max="5" width="11.125" style="357" customWidth="1"/>
    <col min="6" max="6" width="10.625" style="357" customWidth="1"/>
    <col min="7" max="7" width="10.875" style="357" customWidth="1"/>
    <col min="8" max="8" width="9.625" style="357" customWidth="1"/>
    <col min="9" max="9" width="10.125" style="357" customWidth="1"/>
    <col min="10" max="10" width="10.5" style="357" customWidth="1"/>
    <col min="11" max="11" width="10.625" style="357" customWidth="1"/>
    <col min="12" max="12" width="9.625" style="357" customWidth="1"/>
    <col min="13" max="13" width="3.375" style="342" customWidth="1"/>
    <col min="14" max="16384" width="10" style="342"/>
  </cols>
  <sheetData>
    <row r="1" spans="1:13" ht="20.25">
      <c r="A1" s="1148" t="s">
        <v>1376</v>
      </c>
      <c r="B1" s="1148"/>
      <c r="C1" s="1148"/>
      <c r="D1" s="1148"/>
      <c r="E1" s="1148"/>
      <c r="F1" s="1148"/>
      <c r="G1" s="1148"/>
      <c r="H1" s="1148"/>
      <c r="I1" s="1148"/>
      <c r="J1" s="1148"/>
      <c r="K1" s="1148"/>
      <c r="L1" s="1148"/>
    </row>
    <row r="2" spans="1:13" s="346" customFormat="1" ht="18" customHeight="1">
      <c r="A2" s="343"/>
      <c r="B2" s="344"/>
      <c r="C2" s="344"/>
      <c r="D2" s="344"/>
      <c r="E2" s="344"/>
      <c r="F2" s="344"/>
      <c r="G2" s="344"/>
      <c r="H2" s="345"/>
      <c r="I2" s="345"/>
      <c r="J2" s="344"/>
      <c r="K2" s="344"/>
      <c r="L2" s="666" t="s">
        <v>844</v>
      </c>
    </row>
    <row r="3" spans="1:13" ht="36" customHeight="1">
      <c r="A3" s="1149"/>
      <c r="B3" s="1151" t="s">
        <v>401</v>
      </c>
      <c r="C3" s="1155" t="s">
        <v>845</v>
      </c>
      <c r="D3" s="1155"/>
      <c r="E3" s="1155"/>
      <c r="F3" s="1155"/>
      <c r="G3" s="1155"/>
      <c r="H3" s="1145" t="s">
        <v>402</v>
      </c>
      <c r="I3" s="1145" t="s">
        <v>403</v>
      </c>
      <c r="J3" s="1145" t="s">
        <v>404</v>
      </c>
      <c r="K3" s="1145" t="s">
        <v>405</v>
      </c>
      <c r="L3" s="1145" t="s">
        <v>406</v>
      </c>
    </row>
    <row r="4" spans="1:13" ht="36" customHeight="1">
      <c r="A4" s="1150"/>
      <c r="B4" s="1152"/>
      <c r="C4" s="1145" t="s">
        <v>407</v>
      </c>
      <c r="D4" s="1143" t="s">
        <v>408</v>
      </c>
      <c r="E4" s="1143" t="s">
        <v>409</v>
      </c>
      <c r="F4" s="1145" t="s">
        <v>410</v>
      </c>
      <c r="G4" s="1145" t="s">
        <v>411</v>
      </c>
      <c r="H4" s="1154"/>
      <c r="I4" s="1154"/>
      <c r="J4" s="1154"/>
      <c r="K4" s="1154"/>
      <c r="L4" s="1154"/>
    </row>
    <row r="5" spans="1:13" ht="47.25" customHeight="1">
      <c r="A5" s="1150"/>
      <c r="B5" s="1153"/>
      <c r="C5" s="1144"/>
      <c r="D5" s="1144"/>
      <c r="E5" s="1144"/>
      <c r="F5" s="1144"/>
      <c r="G5" s="1144"/>
      <c r="H5" s="1144"/>
      <c r="I5" s="1144"/>
      <c r="J5" s="1144"/>
      <c r="K5" s="1144"/>
      <c r="L5" s="1144"/>
    </row>
    <row r="6" spans="1:13" ht="32.25" customHeight="1">
      <c r="A6" s="347" t="s">
        <v>398</v>
      </c>
      <c r="B6" s="348">
        <f t="shared" ref="B6:B14" si="0">SUM(C6:L6)</f>
        <v>198336</v>
      </c>
      <c r="C6" s="349">
        <v>5</v>
      </c>
      <c r="D6" s="349">
        <v>45</v>
      </c>
      <c r="E6" s="349">
        <v>117843</v>
      </c>
      <c r="F6" s="349">
        <v>35483</v>
      </c>
      <c r="G6" s="349">
        <v>21867</v>
      </c>
      <c r="H6" s="349">
        <v>57</v>
      </c>
      <c r="I6" s="349">
        <v>7127</v>
      </c>
      <c r="J6" s="349">
        <v>943</v>
      </c>
      <c r="K6" s="349">
        <v>14766</v>
      </c>
      <c r="L6" s="349">
        <v>200</v>
      </c>
      <c r="M6" s="350"/>
    </row>
    <row r="7" spans="1:13" ht="32.25" customHeight="1">
      <c r="A7" s="347" t="s">
        <v>17</v>
      </c>
      <c r="B7" s="348">
        <f t="shared" si="0"/>
        <v>197202</v>
      </c>
      <c r="C7" s="349">
        <v>1</v>
      </c>
      <c r="D7" s="349">
        <v>54</v>
      </c>
      <c r="E7" s="349">
        <v>117212</v>
      </c>
      <c r="F7" s="349">
        <v>34773</v>
      </c>
      <c r="G7" s="349">
        <v>21757</v>
      </c>
      <c r="H7" s="349">
        <v>67</v>
      </c>
      <c r="I7" s="349">
        <v>7366</v>
      </c>
      <c r="J7" s="349">
        <v>767</v>
      </c>
      <c r="K7" s="349">
        <v>15000</v>
      </c>
      <c r="L7" s="349">
        <v>205</v>
      </c>
      <c r="M7" s="350"/>
    </row>
    <row r="8" spans="1:13" ht="32.25" customHeight="1">
      <c r="A8" s="347" t="s">
        <v>18</v>
      </c>
      <c r="B8" s="348">
        <f t="shared" si="0"/>
        <v>190469</v>
      </c>
      <c r="C8" s="349">
        <v>11</v>
      </c>
      <c r="D8" s="349">
        <v>48</v>
      </c>
      <c r="E8" s="349">
        <v>122106</v>
      </c>
      <c r="F8" s="349">
        <v>28862</v>
      </c>
      <c r="G8" s="349">
        <v>17517</v>
      </c>
      <c r="H8" s="349">
        <v>51</v>
      </c>
      <c r="I8" s="349">
        <v>6481</v>
      </c>
      <c r="J8" s="349">
        <v>700</v>
      </c>
      <c r="K8" s="349">
        <v>14454</v>
      </c>
      <c r="L8" s="349">
        <v>239</v>
      </c>
      <c r="M8" s="350"/>
    </row>
    <row r="9" spans="1:13" ht="32.25" customHeight="1">
      <c r="A9" s="347" t="s">
        <v>19</v>
      </c>
      <c r="B9" s="348">
        <f t="shared" si="0"/>
        <v>211166</v>
      </c>
      <c r="C9" s="349">
        <v>5</v>
      </c>
      <c r="D9" s="349">
        <v>31</v>
      </c>
      <c r="E9" s="349">
        <v>156721</v>
      </c>
      <c r="F9" s="349">
        <v>22446</v>
      </c>
      <c r="G9" s="349">
        <v>9269</v>
      </c>
      <c r="H9" s="349">
        <v>85</v>
      </c>
      <c r="I9" s="349">
        <v>6357</v>
      </c>
      <c r="J9" s="349">
        <v>703</v>
      </c>
      <c r="K9" s="349">
        <v>15264</v>
      </c>
      <c r="L9" s="349">
        <v>285</v>
      </c>
      <c r="M9" s="350"/>
    </row>
    <row r="10" spans="1:13" ht="32.25" customHeight="1">
      <c r="A10" s="347" t="s">
        <v>20</v>
      </c>
      <c r="B10" s="348">
        <f t="shared" si="0"/>
        <v>208576</v>
      </c>
      <c r="C10" s="349">
        <v>6</v>
      </c>
      <c r="D10" s="349">
        <v>39</v>
      </c>
      <c r="E10" s="349">
        <v>154075</v>
      </c>
      <c r="F10" s="349">
        <v>22483</v>
      </c>
      <c r="G10" s="349">
        <v>8347</v>
      </c>
      <c r="H10" s="349">
        <v>103</v>
      </c>
      <c r="I10" s="349">
        <v>6590</v>
      </c>
      <c r="J10" s="349">
        <v>712</v>
      </c>
      <c r="K10" s="349">
        <v>15962</v>
      </c>
      <c r="L10" s="349">
        <v>259</v>
      </c>
      <c r="M10" s="350"/>
    </row>
    <row r="11" spans="1:13" ht="32.25" customHeight="1">
      <c r="A11" s="347" t="s">
        <v>21</v>
      </c>
      <c r="B11" s="348">
        <f t="shared" si="0"/>
        <v>204062</v>
      </c>
      <c r="C11" s="349">
        <v>1</v>
      </c>
      <c r="D11" s="349">
        <v>24</v>
      </c>
      <c r="E11" s="349">
        <v>150115</v>
      </c>
      <c r="F11" s="349">
        <v>22742</v>
      </c>
      <c r="G11" s="349">
        <v>8157</v>
      </c>
      <c r="H11" s="349">
        <v>93</v>
      </c>
      <c r="I11" s="349">
        <v>6143</v>
      </c>
      <c r="J11" s="349">
        <v>650</v>
      </c>
      <c r="K11" s="349">
        <v>15891</v>
      </c>
      <c r="L11" s="349">
        <v>246</v>
      </c>
      <c r="M11" s="350"/>
    </row>
    <row r="12" spans="1:13" ht="32.25" customHeight="1">
      <c r="A12" s="347" t="s">
        <v>1</v>
      </c>
      <c r="B12" s="348">
        <f t="shared" si="0"/>
        <v>217372</v>
      </c>
      <c r="C12" s="349" t="s">
        <v>374</v>
      </c>
      <c r="D12" s="349">
        <v>22</v>
      </c>
      <c r="E12" s="349">
        <v>157180</v>
      </c>
      <c r="F12" s="349">
        <v>27174</v>
      </c>
      <c r="G12" s="349">
        <v>8075</v>
      </c>
      <c r="H12" s="349">
        <v>88</v>
      </c>
      <c r="I12" s="349">
        <v>6525</v>
      </c>
      <c r="J12" s="349">
        <v>710</v>
      </c>
      <c r="K12" s="349">
        <v>17303</v>
      </c>
      <c r="L12" s="349">
        <v>295</v>
      </c>
      <c r="M12" s="350"/>
    </row>
    <row r="13" spans="1:13" ht="32.25" customHeight="1">
      <c r="A13" s="347" t="s">
        <v>2</v>
      </c>
      <c r="B13" s="348">
        <f t="shared" si="0"/>
        <v>218162</v>
      </c>
      <c r="C13" s="349">
        <v>1</v>
      </c>
      <c r="D13" s="349">
        <v>22</v>
      </c>
      <c r="E13" s="349">
        <v>155311</v>
      </c>
      <c r="F13" s="349">
        <v>28888</v>
      </c>
      <c r="G13" s="349">
        <v>8213</v>
      </c>
      <c r="H13" s="349">
        <v>120</v>
      </c>
      <c r="I13" s="349">
        <v>6645</v>
      </c>
      <c r="J13" s="349">
        <v>706</v>
      </c>
      <c r="K13" s="349">
        <v>17816</v>
      </c>
      <c r="L13" s="349">
        <v>440</v>
      </c>
      <c r="M13" s="350"/>
    </row>
    <row r="14" spans="1:13" ht="32.25" customHeight="1">
      <c r="A14" s="347" t="s">
        <v>3</v>
      </c>
      <c r="B14" s="348">
        <f t="shared" si="0"/>
        <v>209103</v>
      </c>
      <c r="C14" s="349" t="s">
        <v>343</v>
      </c>
      <c r="D14" s="349">
        <v>25</v>
      </c>
      <c r="E14" s="349">
        <v>144862</v>
      </c>
      <c r="F14" s="349">
        <v>29863</v>
      </c>
      <c r="G14" s="349">
        <v>8264</v>
      </c>
      <c r="H14" s="349">
        <v>145</v>
      </c>
      <c r="I14" s="349">
        <v>6706</v>
      </c>
      <c r="J14" s="349">
        <v>678</v>
      </c>
      <c r="K14" s="349">
        <v>18267</v>
      </c>
      <c r="L14" s="349">
        <v>293</v>
      </c>
      <c r="M14" s="350"/>
    </row>
    <row r="15" spans="1:13" ht="32.25" customHeight="1">
      <c r="A15" s="351" t="s">
        <v>4</v>
      </c>
      <c r="B15" s="352">
        <f>SUM(C15:L15)</f>
        <v>205995</v>
      </c>
      <c r="C15" s="353">
        <v>5</v>
      </c>
      <c r="D15" s="353">
        <v>31</v>
      </c>
      <c r="E15" s="353">
        <v>136853</v>
      </c>
      <c r="F15" s="353">
        <v>31570</v>
      </c>
      <c r="G15" s="353">
        <v>9228</v>
      </c>
      <c r="H15" s="353">
        <v>178</v>
      </c>
      <c r="I15" s="353">
        <v>6883</v>
      </c>
      <c r="J15" s="353">
        <v>907</v>
      </c>
      <c r="K15" s="353">
        <v>20096</v>
      </c>
      <c r="L15" s="353">
        <v>244</v>
      </c>
      <c r="M15" s="350"/>
    </row>
    <row r="16" spans="1:13" s="355" customFormat="1" ht="14.25">
      <c r="A16" s="1146" t="s">
        <v>846</v>
      </c>
      <c r="B16" s="1147"/>
      <c r="C16" s="354"/>
      <c r="D16" s="354"/>
      <c r="E16" s="354"/>
      <c r="F16" s="354"/>
      <c r="G16" s="354"/>
      <c r="H16" s="354"/>
      <c r="I16" s="354"/>
      <c r="J16" s="354"/>
      <c r="K16" s="354"/>
      <c r="L16" s="354"/>
    </row>
    <row r="17" spans="1:12" s="355" customFormat="1" ht="12.75">
      <c r="A17" s="1142" t="s">
        <v>847</v>
      </c>
      <c r="B17" s="1142"/>
      <c r="C17" s="1142"/>
      <c r="D17" s="1142"/>
      <c r="E17" s="1142"/>
      <c r="F17" s="1142"/>
      <c r="G17" s="1142"/>
      <c r="H17" s="1142"/>
      <c r="I17" s="1142"/>
      <c r="J17" s="1142"/>
      <c r="K17" s="1142"/>
      <c r="L17" s="1142"/>
    </row>
    <row r="18" spans="1:12" s="355" customFormat="1" ht="15.75" customHeight="1">
      <c r="A18" s="1142" t="s">
        <v>412</v>
      </c>
      <c r="B18" s="1142"/>
      <c r="C18" s="1142"/>
      <c r="D18" s="1142"/>
      <c r="E18" s="1142"/>
      <c r="F18" s="1142"/>
      <c r="G18" s="1142"/>
      <c r="H18" s="1142"/>
      <c r="I18" s="1142"/>
      <c r="J18" s="1142"/>
      <c r="K18" s="1142"/>
      <c r="L18" s="1142"/>
    </row>
  </sheetData>
  <mergeCells count="17">
    <mergeCell ref="A1:L1"/>
    <mergeCell ref="A3:A5"/>
    <mergeCell ref="B3:B5"/>
    <mergeCell ref="H3:H5"/>
    <mergeCell ref="I3:I5"/>
    <mergeCell ref="J3:J5"/>
    <mergeCell ref="K3:K5"/>
    <mergeCell ref="L3:L5"/>
    <mergeCell ref="C4:C5"/>
    <mergeCell ref="D4:D5"/>
    <mergeCell ref="C3:G3"/>
    <mergeCell ref="A18:L18"/>
    <mergeCell ref="E4:E5"/>
    <mergeCell ref="F4:F5"/>
    <mergeCell ref="G4:G5"/>
    <mergeCell ref="A16:B16"/>
    <mergeCell ref="A17:L17"/>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3"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16"/>
  <sheetViews>
    <sheetView showGridLines="0" workbookViewId="0">
      <selection activeCell="G2" sqref="G2"/>
    </sheetView>
  </sheetViews>
  <sheetFormatPr defaultColWidth="9" defaultRowHeight="15.75"/>
  <cols>
    <col min="1" max="7" width="12.625" style="361" customWidth="1"/>
    <col min="8" max="16384" width="9" style="361"/>
  </cols>
  <sheetData>
    <row r="1" spans="1:12" s="358" customFormat="1" ht="20.25">
      <c r="A1" s="1157" t="s">
        <v>1397</v>
      </c>
      <c r="B1" s="1157"/>
      <c r="C1" s="1157"/>
      <c r="D1" s="1157"/>
      <c r="E1" s="1157"/>
      <c r="F1" s="1157"/>
      <c r="G1" s="1157"/>
    </row>
    <row r="2" spans="1:12" s="360" customFormat="1" ht="15">
      <c r="A2" s="893"/>
      <c r="B2" s="893"/>
      <c r="C2" s="893"/>
      <c r="D2" s="893"/>
      <c r="E2" s="893"/>
      <c r="F2" s="893"/>
      <c r="G2" s="898" t="s">
        <v>1406</v>
      </c>
      <c r="H2" s="359"/>
    </row>
    <row r="3" spans="1:12" ht="35.1" customHeight="1">
      <c r="A3" s="1158"/>
      <c r="B3" s="1160" t="s">
        <v>1398</v>
      </c>
      <c r="C3" s="1163" t="s">
        <v>1399</v>
      </c>
      <c r="D3" s="1160" t="s">
        <v>1400</v>
      </c>
      <c r="E3" s="1160" t="s">
        <v>1401</v>
      </c>
      <c r="F3" s="1160" t="s">
        <v>1402</v>
      </c>
      <c r="G3" s="1160" t="s">
        <v>1403</v>
      </c>
    </row>
    <row r="4" spans="1:12" ht="35.1" customHeight="1">
      <c r="A4" s="1159"/>
      <c r="B4" s="1161"/>
      <c r="C4" s="1161"/>
      <c r="D4" s="1161"/>
      <c r="E4" s="1161"/>
      <c r="F4" s="1161"/>
      <c r="G4" s="1164"/>
    </row>
    <row r="5" spans="1:12" ht="83.25" customHeight="1">
      <c r="A5" s="1159"/>
      <c r="B5" s="1162"/>
      <c r="C5" s="1162"/>
      <c r="D5" s="1162"/>
      <c r="E5" s="1162"/>
      <c r="F5" s="1162"/>
      <c r="G5" s="1165"/>
    </row>
    <row r="6" spans="1:12" ht="24.75" customHeight="1">
      <c r="A6" s="894" t="s">
        <v>1404</v>
      </c>
      <c r="B6" s="895">
        <f t="shared" ref="B6:B11" si="0">SUM(C6:G6)</f>
        <v>5</v>
      </c>
      <c r="C6" s="895" t="s">
        <v>198</v>
      </c>
      <c r="D6" s="895">
        <v>1</v>
      </c>
      <c r="E6" s="895">
        <v>4</v>
      </c>
      <c r="F6" s="895" t="s">
        <v>198</v>
      </c>
      <c r="G6" s="895" t="s">
        <v>198</v>
      </c>
    </row>
    <row r="7" spans="1:12" ht="24.75" customHeight="1">
      <c r="A7" s="894" t="s">
        <v>17</v>
      </c>
      <c r="B7" s="895">
        <f t="shared" si="0"/>
        <v>6</v>
      </c>
      <c r="C7" s="895">
        <v>2</v>
      </c>
      <c r="D7" s="895">
        <v>4</v>
      </c>
      <c r="E7" s="895" t="s">
        <v>198</v>
      </c>
      <c r="F7" s="895" t="s">
        <v>198</v>
      </c>
      <c r="G7" s="895" t="s">
        <v>198</v>
      </c>
    </row>
    <row r="8" spans="1:12" ht="24.75" customHeight="1">
      <c r="A8" s="894" t="s">
        <v>18</v>
      </c>
      <c r="B8" s="895">
        <f t="shared" si="0"/>
        <v>6</v>
      </c>
      <c r="C8" s="895" t="s">
        <v>198</v>
      </c>
      <c r="D8" s="895">
        <v>4</v>
      </c>
      <c r="E8" s="895">
        <v>2</v>
      </c>
      <c r="F8" s="895" t="s">
        <v>198</v>
      </c>
      <c r="G8" s="895" t="s">
        <v>198</v>
      </c>
    </row>
    <row r="9" spans="1:12" ht="24.75" customHeight="1">
      <c r="A9" s="894" t="s">
        <v>19</v>
      </c>
      <c r="B9" s="895">
        <f t="shared" si="0"/>
        <v>5</v>
      </c>
      <c r="C9" s="895">
        <v>1</v>
      </c>
      <c r="D9" s="895">
        <v>1</v>
      </c>
      <c r="E9" s="895">
        <v>3</v>
      </c>
      <c r="F9" s="895" t="s">
        <v>198</v>
      </c>
      <c r="G9" s="895" t="s">
        <v>198</v>
      </c>
    </row>
    <row r="10" spans="1:12" ht="24.75" customHeight="1">
      <c r="A10" s="894" t="s">
        <v>20</v>
      </c>
      <c r="B10" s="895">
        <f t="shared" si="0"/>
        <v>6</v>
      </c>
      <c r="C10" s="895">
        <v>1</v>
      </c>
      <c r="D10" s="895">
        <v>4</v>
      </c>
      <c r="E10" s="895">
        <v>1</v>
      </c>
      <c r="F10" s="895" t="s">
        <v>198</v>
      </c>
      <c r="G10" s="895" t="s">
        <v>198</v>
      </c>
    </row>
    <row r="11" spans="1:12" ht="24.75" customHeight="1">
      <c r="A11" s="894" t="s">
        <v>21</v>
      </c>
      <c r="B11" s="895">
        <f t="shared" si="0"/>
        <v>1</v>
      </c>
      <c r="C11" s="895" t="s">
        <v>198</v>
      </c>
      <c r="D11" s="895">
        <v>1</v>
      </c>
      <c r="E11" s="895" t="s">
        <v>198</v>
      </c>
      <c r="F11" s="895" t="s">
        <v>198</v>
      </c>
      <c r="G11" s="895" t="s">
        <v>198</v>
      </c>
    </row>
    <row r="12" spans="1:12" ht="24.75" customHeight="1">
      <c r="A12" s="894" t="s">
        <v>1</v>
      </c>
      <c r="B12" s="895" t="s">
        <v>345</v>
      </c>
      <c r="C12" s="895" t="s">
        <v>198</v>
      </c>
      <c r="D12" s="895" t="s">
        <v>198</v>
      </c>
      <c r="E12" s="895" t="s">
        <v>198</v>
      </c>
      <c r="F12" s="895" t="s">
        <v>198</v>
      </c>
      <c r="G12" s="895" t="s">
        <v>198</v>
      </c>
    </row>
    <row r="13" spans="1:12" ht="24.75" customHeight="1">
      <c r="A13" s="894" t="s">
        <v>2</v>
      </c>
      <c r="B13" s="895">
        <f>SUM(C13:G13)</f>
        <v>1</v>
      </c>
      <c r="C13" s="895" t="s">
        <v>198</v>
      </c>
      <c r="D13" s="895">
        <v>1</v>
      </c>
      <c r="E13" s="895" t="s">
        <v>198</v>
      </c>
      <c r="F13" s="895" t="s">
        <v>198</v>
      </c>
      <c r="G13" s="895" t="s">
        <v>198</v>
      </c>
      <c r="L13" s="673"/>
    </row>
    <row r="14" spans="1:12" ht="24.75" customHeight="1">
      <c r="A14" s="894" t="s">
        <v>3</v>
      </c>
      <c r="B14" s="895">
        <f>SUM(C14:G14)</f>
        <v>0</v>
      </c>
      <c r="C14" s="895" t="s">
        <v>198</v>
      </c>
      <c r="D14" s="895" t="s">
        <v>198</v>
      </c>
      <c r="E14" s="895" t="s">
        <v>198</v>
      </c>
      <c r="F14" s="895" t="s">
        <v>198</v>
      </c>
      <c r="G14" s="895" t="s">
        <v>198</v>
      </c>
    </row>
    <row r="15" spans="1:12" ht="24.75" customHeight="1">
      <c r="A15" s="896" t="s">
        <v>4</v>
      </c>
      <c r="B15" s="897">
        <f>SUM(C15:G15)</f>
        <v>1</v>
      </c>
      <c r="C15" s="897" t="s">
        <v>413</v>
      </c>
      <c r="D15" s="897">
        <v>1</v>
      </c>
      <c r="E15" s="897" t="s">
        <v>226</v>
      </c>
      <c r="F15" s="897" t="s">
        <v>334</v>
      </c>
      <c r="G15" s="897" t="s">
        <v>334</v>
      </c>
    </row>
    <row r="16" spans="1:12" ht="42" customHeight="1">
      <c r="A16" s="1156" t="s">
        <v>1405</v>
      </c>
      <c r="B16" s="1156"/>
      <c r="C16" s="1156"/>
      <c r="D16" s="1156"/>
      <c r="E16" s="1156"/>
      <c r="F16" s="1156"/>
      <c r="G16" s="1156"/>
    </row>
  </sheetData>
  <mergeCells count="9">
    <mergeCell ref="A16:G16"/>
    <mergeCell ref="A1:G1"/>
    <mergeCell ref="A3:A5"/>
    <mergeCell ref="B3:B5"/>
    <mergeCell ref="C3:C5"/>
    <mergeCell ref="D3:D5"/>
    <mergeCell ref="E3:E5"/>
    <mergeCell ref="F3:F5"/>
    <mergeCell ref="G3:G5"/>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8"/>
  <sheetViews>
    <sheetView showGridLines="0" workbookViewId="0">
      <selection sqref="A1:F1"/>
    </sheetView>
  </sheetViews>
  <sheetFormatPr defaultColWidth="9" defaultRowHeight="15.75"/>
  <cols>
    <col min="1" max="1" width="9.125" style="191" customWidth="1"/>
    <col min="2" max="2" width="5" style="263" bestFit="1" customWidth="1"/>
    <col min="3" max="6" width="20.625" style="3" customWidth="1"/>
    <col min="7" max="16384" width="9" style="3"/>
  </cols>
  <sheetData>
    <row r="1" spans="1:13" ht="30.6" customHeight="1">
      <c r="A1" s="924" t="s">
        <v>414</v>
      </c>
      <c r="B1" s="924"/>
      <c r="C1" s="924"/>
      <c r="D1" s="924"/>
      <c r="E1" s="924"/>
      <c r="F1" s="924"/>
      <c r="G1" s="362"/>
      <c r="H1" s="362"/>
      <c r="I1" s="362"/>
      <c r="J1" s="362"/>
      <c r="K1" s="362"/>
      <c r="L1" s="362"/>
      <c r="M1" s="362"/>
    </row>
    <row r="2" spans="1:13" ht="25.5" customHeight="1">
      <c r="A2" s="938"/>
      <c r="B2" s="938"/>
      <c r="C2" s="675" t="s">
        <v>849</v>
      </c>
      <c r="D2" s="675" t="s">
        <v>850</v>
      </c>
      <c r="E2" s="675" t="s">
        <v>851</v>
      </c>
      <c r="F2" s="675" t="s">
        <v>852</v>
      </c>
    </row>
    <row r="3" spans="1:13" s="18" customFormat="1" ht="19.5" customHeight="1">
      <c r="A3" s="1124" t="s">
        <v>190</v>
      </c>
      <c r="B3" s="363" t="s">
        <v>415</v>
      </c>
      <c r="C3" s="6">
        <f t="shared" ref="C3:C20" si="0">SUM(D3:F3)</f>
        <v>120600</v>
      </c>
      <c r="D3" s="6">
        <v>29</v>
      </c>
      <c r="E3" s="6">
        <v>90511</v>
      </c>
      <c r="F3" s="6">
        <v>30060</v>
      </c>
    </row>
    <row r="4" spans="1:13" s="19" customFormat="1" ht="19.5" customHeight="1">
      <c r="A4" s="1124"/>
      <c r="B4" s="364" t="s">
        <v>6</v>
      </c>
      <c r="C4" s="7">
        <f t="shared" si="0"/>
        <v>100</v>
      </c>
      <c r="D4" s="7">
        <f>D3/$C3*100</f>
        <v>2.404643449419569E-2</v>
      </c>
      <c r="E4" s="7">
        <f>E3/$C3*100</f>
        <v>75.050580431177451</v>
      </c>
      <c r="F4" s="7">
        <f>F3/$C3*100</f>
        <v>24.925373134328357</v>
      </c>
    </row>
    <row r="5" spans="1:13" s="18" customFormat="1" ht="19.5" customHeight="1">
      <c r="A5" s="1124" t="s">
        <v>17</v>
      </c>
      <c r="B5" s="363" t="s">
        <v>376</v>
      </c>
      <c r="C5" s="6">
        <f t="shared" si="0"/>
        <v>118551</v>
      </c>
      <c r="D5" s="6">
        <v>26</v>
      </c>
      <c r="E5" s="6">
        <v>89807</v>
      </c>
      <c r="F5" s="6">
        <v>28718</v>
      </c>
    </row>
    <row r="6" spans="1:13" s="19" customFormat="1" ht="19.5" customHeight="1">
      <c r="A6" s="1124"/>
      <c r="B6" s="364" t="s">
        <v>6</v>
      </c>
      <c r="C6" s="7">
        <f t="shared" si="0"/>
        <v>100</v>
      </c>
      <c r="D6" s="7">
        <f>D5/$C5*100</f>
        <v>2.1931489401185986E-2</v>
      </c>
      <c r="E6" s="7">
        <f>E5/$C5*100</f>
        <v>75.753894948165765</v>
      </c>
      <c r="F6" s="7">
        <f>F5/$C5*100</f>
        <v>24.224173562433045</v>
      </c>
    </row>
    <row r="7" spans="1:13" s="18" customFormat="1" ht="19.5" customHeight="1">
      <c r="A7" s="1124" t="s">
        <v>18</v>
      </c>
      <c r="B7" s="363" t="s">
        <v>415</v>
      </c>
      <c r="C7" s="6">
        <f t="shared" si="0"/>
        <v>118383</v>
      </c>
      <c r="D7" s="6">
        <v>41</v>
      </c>
      <c r="E7" s="6">
        <v>94455</v>
      </c>
      <c r="F7" s="6">
        <v>23887</v>
      </c>
    </row>
    <row r="8" spans="1:13" s="19" customFormat="1" ht="19.5" customHeight="1">
      <c r="A8" s="1124"/>
      <c r="B8" s="364" t="s">
        <v>6</v>
      </c>
      <c r="C8" s="7">
        <f t="shared" si="0"/>
        <v>100</v>
      </c>
      <c r="D8" s="7">
        <f>D7/$C7*100</f>
        <v>3.4633351072366814E-2</v>
      </c>
      <c r="E8" s="7">
        <f>E7/$C7*100</f>
        <v>79.787638427814798</v>
      </c>
      <c r="F8" s="7">
        <f>F7/$C7*100</f>
        <v>20.177728221112829</v>
      </c>
    </row>
    <row r="9" spans="1:13" s="18" customFormat="1" ht="19.5" customHeight="1">
      <c r="A9" s="1124" t="s">
        <v>19</v>
      </c>
      <c r="B9" s="363" t="s">
        <v>416</v>
      </c>
      <c r="C9" s="6">
        <f t="shared" si="0"/>
        <v>145108</v>
      </c>
      <c r="D9" s="6">
        <v>23</v>
      </c>
      <c r="E9" s="6">
        <v>128182</v>
      </c>
      <c r="F9" s="6">
        <v>16903</v>
      </c>
    </row>
    <row r="10" spans="1:13" s="19" customFormat="1" ht="19.5" customHeight="1">
      <c r="A10" s="1124"/>
      <c r="B10" s="364" t="s">
        <v>6</v>
      </c>
      <c r="C10" s="7">
        <f t="shared" si="0"/>
        <v>100</v>
      </c>
      <c r="D10" s="7">
        <f>D9/$C9*100</f>
        <v>1.5850263252198363E-2</v>
      </c>
      <c r="E10" s="7">
        <f>E9/$C9*100</f>
        <v>88.335584530143066</v>
      </c>
      <c r="F10" s="7">
        <f>F9/$C9*100</f>
        <v>11.648565206604736</v>
      </c>
    </row>
    <row r="11" spans="1:13" s="18" customFormat="1" ht="19.5" customHeight="1">
      <c r="A11" s="1124" t="s">
        <v>20</v>
      </c>
      <c r="B11" s="363" t="s">
        <v>376</v>
      </c>
      <c r="C11" s="6">
        <f t="shared" si="0"/>
        <v>142301</v>
      </c>
      <c r="D11" s="6">
        <v>24</v>
      </c>
      <c r="E11" s="6">
        <v>125668</v>
      </c>
      <c r="F11" s="6">
        <v>16609</v>
      </c>
    </row>
    <row r="12" spans="1:13" s="19" customFormat="1" ht="19.5" customHeight="1">
      <c r="A12" s="1124"/>
      <c r="B12" s="364" t="s">
        <v>6</v>
      </c>
      <c r="C12" s="7">
        <f t="shared" si="0"/>
        <v>100</v>
      </c>
      <c r="D12" s="7">
        <f>D11/$C11*100</f>
        <v>1.6865658006619769E-2</v>
      </c>
      <c r="E12" s="7">
        <f>E11/$C11*100</f>
        <v>88.311396265662225</v>
      </c>
      <c r="F12" s="7">
        <f>F11/$C11*100</f>
        <v>11.671738076331158</v>
      </c>
    </row>
    <row r="13" spans="1:13" s="18" customFormat="1" ht="19.5" customHeight="1">
      <c r="A13" s="1124" t="s">
        <v>21</v>
      </c>
      <c r="B13" s="363" t="s">
        <v>376</v>
      </c>
      <c r="C13" s="6">
        <f t="shared" si="0"/>
        <v>142476</v>
      </c>
      <c r="D13" s="6">
        <v>13</v>
      </c>
      <c r="E13" s="6">
        <v>125387</v>
      </c>
      <c r="F13" s="6">
        <v>17076</v>
      </c>
    </row>
    <row r="14" spans="1:13" s="19" customFormat="1" ht="19.5" customHeight="1">
      <c r="A14" s="1124"/>
      <c r="B14" s="364" t="s">
        <v>6</v>
      </c>
      <c r="C14" s="7">
        <f t="shared" si="0"/>
        <v>100</v>
      </c>
      <c r="D14" s="7">
        <f>D13/$C13*100</f>
        <v>9.1243437491226598E-3</v>
      </c>
      <c r="E14" s="7">
        <f>E13/$C13*100</f>
        <v>88.005699205480227</v>
      </c>
      <c r="F14" s="7">
        <f>F13/$C13*100</f>
        <v>11.985176450770656</v>
      </c>
    </row>
    <row r="15" spans="1:13" s="18" customFormat="1" ht="19.5" customHeight="1">
      <c r="A15" s="1124" t="s">
        <v>1</v>
      </c>
      <c r="B15" s="363" t="s">
        <v>376</v>
      </c>
      <c r="C15" s="6">
        <f t="shared" si="0"/>
        <v>149509</v>
      </c>
      <c r="D15" s="6">
        <v>12</v>
      </c>
      <c r="E15" s="6">
        <v>129603</v>
      </c>
      <c r="F15" s="6">
        <v>19894</v>
      </c>
    </row>
    <row r="16" spans="1:13" s="19" customFormat="1" ht="19.5" customHeight="1">
      <c r="A16" s="1124"/>
      <c r="B16" s="364" t="s">
        <v>6</v>
      </c>
      <c r="C16" s="7">
        <f t="shared" si="0"/>
        <v>100</v>
      </c>
      <c r="D16" s="7">
        <f>D15/$C15*100</f>
        <v>8.0262726658595802E-3</v>
      </c>
      <c r="E16" s="7">
        <f>E15/$C15*100</f>
        <v>86.685751359449938</v>
      </c>
      <c r="F16" s="7">
        <f>F15/$C15*100</f>
        <v>13.306222367884207</v>
      </c>
    </row>
    <row r="17" spans="1:6" s="18" customFormat="1" ht="19.5" customHeight="1">
      <c r="A17" s="1124" t="s">
        <v>2</v>
      </c>
      <c r="B17" s="363" t="s">
        <v>376</v>
      </c>
      <c r="C17" s="6">
        <f t="shared" si="0"/>
        <v>148943</v>
      </c>
      <c r="D17" s="6">
        <v>13</v>
      </c>
      <c r="E17" s="6">
        <v>127349</v>
      </c>
      <c r="F17" s="6">
        <v>21581</v>
      </c>
    </row>
    <row r="18" spans="1:6" s="19" customFormat="1" ht="19.5" customHeight="1">
      <c r="A18" s="1124"/>
      <c r="B18" s="364" t="s">
        <v>6</v>
      </c>
      <c r="C18" s="7">
        <f t="shared" si="0"/>
        <v>100</v>
      </c>
      <c r="D18" s="7">
        <f>D17/$C17*100</f>
        <v>8.7281711795787649E-3</v>
      </c>
      <c r="E18" s="7">
        <f>E17/$C17*100</f>
        <v>85.501836272936629</v>
      </c>
      <c r="F18" s="7">
        <f>F17/$C17*100</f>
        <v>14.489435555883794</v>
      </c>
    </row>
    <row r="19" spans="1:6" s="18" customFormat="1" ht="19.5" customHeight="1">
      <c r="A19" s="1124" t="s">
        <v>3</v>
      </c>
      <c r="B19" s="363" t="s">
        <v>376</v>
      </c>
      <c r="C19" s="6">
        <f t="shared" si="0"/>
        <v>140518</v>
      </c>
      <c r="D19" s="6">
        <v>16</v>
      </c>
      <c r="E19" s="6">
        <v>118533</v>
      </c>
      <c r="F19" s="6">
        <v>21969</v>
      </c>
    </row>
    <row r="20" spans="1:6" s="19" customFormat="1" ht="19.5" customHeight="1">
      <c r="A20" s="1124"/>
      <c r="B20" s="364" t="s">
        <v>6</v>
      </c>
      <c r="C20" s="7">
        <f t="shared" si="0"/>
        <v>100</v>
      </c>
      <c r="D20" s="7">
        <f>D19/$C19*100</f>
        <v>1.1386441594671145E-2</v>
      </c>
      <c r="E20" s="7">
        <f>E19/$C19*100</f>
        <v>84.354317596322176</v>
      </c>
      <c r="F20" s="7">
        <f>F19/$C19*100</f>
        <v>15.634295962083151</v>
      </c>
    </row>
    <row r="21" spans="1:6" s="18" customFormat="1" ht="19.5" customHeight="1">
      <c r="A21" s="1124" t="s">
        <v>4</v>
      </c>
      <c r="B21" s="363" t="s">
        <v>417</v>
      </c>
      <c r="C21" s="6">
        <f>SUM(D21:F21)</f>
        <v>131989</v>
      </c>
      <c r="D21" s="6">
        <v>14</v>
      </c>
      <c r="E21" s="6">
        <v>108983</v>
      </c>
      <c r="F21" s="6">
        <v>22992</v>
      </c>
    </row>
    <row r="22" spans="1:6" s="19" customFormat="1" ht="19.5" customHeight="1">
      <c r="A22" s="1125"/>
      <c r="B22" s="365" t="s">
        <v>6</v>
      </c>
      <c r="C22" s="14">
        <f>SUM(D22:F22)</f>
        <v>100</v>
      </c>
      <c r="D22" s="14">
        <f>D21/$C21*100</f>
        <v>1.0606944518103782E-2</v>
      </c>
      <c r="E22" s="14">
        <f>E21/$C21*100</f>
        <v>82.569759601178887</v>
      </c>
      <c r="F22" s="14">
        <f>F21/$C21*100</f>
        <v>17.41963345430301</v>
      </c>
    </row>
    <row r="23" spans="1:6" ht="15.75" customHeight="1">
      <c r="A23" s="1008" t="s">
        <v>853</v>
      </c>
      <c r="B23" s="1008"/>
      <c r="C23" s="1008"/>
    </row>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sheetData>
  <mergeCells count="13">
    <mergeCell ref="A9:A10"/>
    <mergeCell ref="A1:F1"/>
    <mergeCell ref="A2:B2"/>
    <mergeCell ref="A3:A4"/>
    <mergeCell ref="A5:A6"/>
    <mergeCell ref="A7:A8"/>
    <mergeCell ref="A23:C23"/>
    <mergeCell ref="A11:A12"/>
    <mergeCell ref="A13:A14"/>
    <mergeCell ref="A15:A16"/>
    <mergeCell ref="A17:A18"/>
    <mergeCell ref="A19:A20"/>
    <mergeCell ref="A21:A2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9"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16"/>
  <sheetViews>
    <sheetView showGridLines="0" workbookViewId="0">
      <selection sqref="A1:K1"/>
    </sheetView>
  </sheetViews>
  <sheetFormatPr defaultColWidth="9" defaultRowHeight="15.75"/>
  <cols>
    <col min="1" max="1" width="20.125" style="310" customWidth="1"/>
    <col min="2" max="2" width="10.375" style="310" customWidth="1"/>
    <col min="3" max="3" width="11.125" style="310" customWidth="1"/>
    <col min="4" max="4" width="10.125" style="310" customWidth="1"/>
    <col min="5" max="5" width="10.625" style="310" customWidth="1"/>
    <col min="6" max="6" width="11.5" style="310" bestFit="1" customWidth="1"/>
    <col min="7" max="7" width="12.625" style="310" bestFit="1" customWidth="1"/>
    <col min="8" max="8" width="11.5" style="310" bestFit="1" customWidth="1"/>
    <col min="9" max="9" width="12.625" style="310" bestFit="1" customWidth="1"/>
    <col min="10" max="10" width="11.5" style="310" bestFit="1" customWidth="1"/>
    <col min="11" max="11" width="12.625" style="310" customWidth="1"/>
    <col min="12" max="16384" width="9" style="310"/>
  </cols>
  <sheetData>
    <row r="1" spans="1:11" ht="30.6" customHeight="1">
      <c r="A1" s="924" t="s">
        <v>1377</v>
      </c>
      <c r="B1" s="924"/>
      <c r="C1" s="924"/>
      <c r="D1" s="924"/>
      <c r="E1" s="924"/>
      <c r="F1" s="924"/>
      <c r="G1" s="924"/>
      <c r="H1" s="924"/>
      <c r="I1" s="924"/>
      <c r="J1" s="924"/>
      <c r="K1" s="924"/>
    </row>
    <row r="2" spans="1:11" ht="32.1" customHeight="1">
      <c r="A2" s="938"/>
      <c r="B2" s="925" t="s">
        <v>298</v>
      </c>
      <c r="C2" s="925"/>
      <c r="D2" s="925" t="s">
        <v>1</v>
      </c>
      <c r="E2" s="925"/>
      <c r="F2" s="925" t="s">
        <v>2</v>
      </c>
      <c r="G2" s="925"/>
      <c r="H2" s="925" t="s">
        <v>3</v>
      </c>
      <c r="I2" s="925"/>
      <c r="J2" s="925" t="s">
        <v>4</v>
      </c>
      <c r="K2" s="925"/>
    </row>
    <row r="3" spans="1:11" ht="32.1" customHeight="1">
      <c r="A3" s="939"/>
      <c r="B3" s="33" t="s">
        <v>418</v>
      </c>
      <c r="C3" s="33" t="s">
        <v>333</v>
      </c>
      <c r="D3" s="33" t="s">
        <v>419</v>
      </c>
      <c r="E3" s="33" t="s">
        <v>420</v>
      </c>
      <c r="F3" s="33" t="s">
        <v>421</v>
      </c>
      <c r="G3" s="33" t="s">
        <v>47</v>
      </c>
      <c r="H3" s="33" t="s">
        <v>421</v>
      </c>
      <c r="I3" s="33" t="s">
        <v>420</v>
      </c>
      <c r="J3" s="33" t="s">
        <v>422</v>
      </c>
      <c r="K3" s="33" t="s">
        <v>47</v>
      </c>
    </row>
    <row r="4" spans="1:11" ht="27.6" customHeight="1">
      <c r="A4" s="676" t="s">
        <v>423</v>
      </c>
      <c r="B4" s="6">
        <f t="shared" ref="B4:I4" si="0">SUM(B5:B15)</f>
        <v>125387</v>
      </c>
      <c r="C4" s="366">
        <f t="shared" si="0"/>
        <v>100</v>
      </c>
      <c r="D4" s="6">
        <f t="shared" si="0"/>
        <v>129603</v>
      </c>
      <c r="E4" s="366">
        <f t="shared" si="0"/>
        <v>99.999999999999986</v>
      </c>
      <c r="F4" s="6">
        <f t="shared" si="0"/>
        <v>127349</v>
      </c>
      <c r="G4" s="366">
        <f t="shared" si="0"/>
        <v>100.00000000000001</v>
      </c>
      <c r="H4" s="6">
        <f t="shared" si="0"/>
        <v>118533</v>
      </c>
      <c r="I4" s="367">
        <f t="shared" si="0"/>
        <v>100</v>
      </c>
      <c r="J4" s="6">
        <f>SUM(J5:J15)</f>
        <v>108983</v>
      </c>
      <c r="K4" s="367">
        <f>SUM(K5:K15)</f>
        <v>99.999999999999986</v>
      </c>
    </row>
    <row r="5" spans="1:11" ht="27.6" customHeight="1">
      <c r="A5" s="368" t="s">
        <v>424</v>
      </c>
      <c r="B5" s="6">
        <v>53908</v>
      </c>
      <c r="C5" s="190">
        <f t="shared" ref="C5:C15" si="1">B5/B$4*100</f>
        <v>42.993292765597708</v>
      </c>
      <c r="D5" s="6">
        <v>53529</v>
      </c>
      <c r="E5" s="190">
        <f t="shared" ref="E5:E15" si="2">D5/D$4*100</f>
        <v>41.302284669336359</v>
      </c>
      <c r="F5" s="6">
        <v>51425</v>
      </c>
      <c r="G5" s="190">
        <f t="shared" ref="G5:G15" si="3">F5/F$4*100</f>
        <v>40.381157292165625</v>
      </c>
      <c r="H5" s="6">
        <v>47729</v>
      </c>
      <c r="I5" s="190">
        <f t="shared" ref="I5:I15" si="4">H5/H$4*100</f>
        <v>40.2664236963546</v>
      </c>
      <c r="J5" s="6">
        <v>46494</v>
      </c>
      <c r="K5" s="190">
        <f t="shared" ref="K5:K15" si="5">J5/J$4*100</f>
        <v>42.661699531119538</v>
      </c>
    </row>
    <row r="6" spans="1:11" ht="27.6" customHeight="1">
      <c r="A6" s="368" t="s">
        <v>425</v>
      </c>
      <c r="B6" s="6">
        <v>9967</v>
      </c>
      <c r="C6" s="190">
        <f t="shared" si="1"/>
        <v>7.9489899271854334</v>
      </c>
      <c r="D6" s="6">
        <v>9567</v>
      </c>
      <c r="E6" s="190">
        <f t="shared" si="2"/>
        <v>7.3817735700562492</v>
      </c>
      <c r="F6" s="6">
        <v>9055</v>
      </c>
      <c r="G6" s="190">
        <f t="shared" si="3"/>
        <v>7.1103817069627553</v>
      </c>
      <c r="H6" s="6">
        <v>7789</v>
      </c>
      <c r="I6" s="190">
        <f t="shared" si="4"/>
        <v>6.5711658356744529</v>
      </c>
      <c r="J6" s="6">
        <v>7145</v>
      </c>
      <c r="K6" s="190">
        <f t="shared" si="5"/>
        <v>6.5560683776368798</v>
      </c>
    </row>
    <row r="7" spans="1:11" ht="27.6" customHeight="1">
      <c r="A7" s="368" t="s">
        <v>426</v>
      </c>
      <c r="B7" s="6">
        <v>37984</v>
      </c>
      <c r="C7" s="190">
        <f t="shared" si="1"/>
        <v>30.293411597693542</v>
      </c>
      <c r="D7" s="6">
        <v>41120</v>
      </c>
      <c r="E7" s="190">
        <f t="shared" si="2"/>
        <v>31.727660625139848</v>
      </c>
      <c r="F7" s="6">
        <v>40726</v>
      </c>
      <c r="G7" s="190">
        <f t="shared" si="3"/>
        <v>31.979834941774183</v>
      </c>
      <c r="H7" s="6">
        <v>38114</v>
      </c>
      <c r="I7" s="190">
        <f t="shared" si="4"/>
        <v>32.154758590434732</v>
      </c>
      <c r="J7" s="6">
        <v>31856</v>
      </c>
      <c r="K7" s="190">
        <f t="shared" si="5"/>
        <v>29.230246919244284</v>
      </c>
    </row>
    <row r="8" spans="1:11" ht="27.6" customHeight="1">
      <c r="A8" s="368" t="s">
        <v>427</v>
      </c>
      <c r="B8" s="6">
        <v>14680</v>
      </c>
      <c r="C8" s="190">
        <f t="shared" si="1"/>
        <v>11.707752797339436</v>
      </c>
      <c r="D8" s="6">
        <v>15318</v>
      </c>
      <c r="E8" s="190">
        <f t="shared" si="2"/>
        <v>11.819170852526561</v>
      </c>
      <c r="F8" s="6">
        <v>14729</v>
      </c>
      <c r="G8" s="190">
        <f t="shared" si="3"/>
        <v>11.56585446293257</v>
      </c>
      <c r="H8" s="6">
        <v>13443</v>
      </c>
      <c r="I8" s="190">
        <f t="shared" si="4"/>
        <v>11.341145503783757</v>
      </c>
      <c r="J8" s="6">
        <v>10517</v>
      </c>
      <c r="K8" s="190">
        <f t="shared" si="5"/>
        <v>9.6501289191892319</v>
      </c>
    </row>
    <row r="9" spans="1:11" ht="27.6" customHeight="1">
      <c r="A9" s="368" t="s">
        <v>428</v>
      </c>
      <c r="B9" s="6">
        <v>4264</v>
      </c>
      <c r="C9" s="190">
        <f t="shared" si="1"/>
        <v>3.4006715209710734</v>
      </c>
      <c r="D9" s="6">
        <v>4977</v>
      </c>
      <c r="E9" s="190">
        <f t="shared" si="2"/>
        <v>3.8401888845165622</v>
      </c>
      <c r="F9" s="6">
        <v>5764</v>
      </c>
      <c r="G9" s="190">
        <f t="shared" si="3"/>
        <v>4.5261446890042318</v>
      </c>
      <c r="H9" s="6">
        <v>5846</v>
      </c>
      <c r="I9" s="190">
        <f t="shared" si="4"/>
        <v>4.9319598761526331</v>
      </c>
      <c r="J9" s="6">
        <v>6747</v>
      </c>
      <c r="K9" s="190">
        <f t="shared" si="5"/>
        <v>6.1908738060064419</v>
      </c>
    </row>
    <row r="10" spans="1:11" ht="27.6" customHeight="1">
      <c r="A10" s="368" t="s">
        <v>429</v>
      </c>
      <c r="B10" s="6">
        <v>857</v>
      </c>
      <c r="C10" s="190">
        <f t="shared" si="1"/>
        <v>0.68348393374113747</v>
      </c>
      <c r="D10" s="6">
        <v>921</v>
      </c>
      <c r="E10" s="190">
        <f t="shared" si="2"/>
        <v>0.71063169834031625</v>
      </c>
      <c r="F10" s="6">
        <v>1084</v>
      </c>
      <c r="G10" s="190">
        <f t="shared" si="3"/>
        <v>0.85120417121453651</v>
      </c>
      <c r="H10" s="6">
        <v>1110</v>
      </c>
      <c r="I10" s="190">
        <f t="shared" si="4"/>
        <v>0.93644807775049999</v>
      </c>
      <c r="J10" s="6">
        <v>1193</v>
      </c>
      <c r="K10" s="190">
        <f t="shared" si="5"/>
        <v>1.0946661405907343</v>
      </c>
    </row>
    <row r="11" spans="1:11" ht="27.6" customHeight="1">
      <c r="A11" s="368" t="s">
        <v>430</v>
      </c>
      <c r="B11" s="6">
        <v>2009</v>
      </c>
      <c r="C11" s="190">
        <f t="shared" si="1"/>
        <v>1.6022394666113711</v>
      </c>
      <c r="D11" s="6">
        <v>2395</v>
      </c>
      <c r="E11" s="190">
        <f t="shared" si="2"/>
        <v>1.8479510505158059</v>
      </c>
      <c r="F11" s="6">
        <v>2681</v>
      </c>
      <c r="G11" s="190">
        <f t="shared" si="3"/>
        <v>2.1052383607252509</v>
      </c>
      <c r="H11" s="6">
        <v>2618</v>
      </c>
      <c r="I11" s="190">
        <f t="shared" si="4"/>
        <v>2.208667628424152</v>
      </c>
      <c r="J11" s="6">
        <v>2994</v>
      </c>
      <c r="K11" s="190">
        <f t="shared" si="5"/>
        <v>2.7472174559334941</v>
      </c>
    </row>
    <row r="12" spans="1:11" ht="27.6" customHeight="1">
      <c r="A12" s="368" t="s">
        <v>431</v>
      </c>
      <c r="B12" s="6">
        <v>454</v>
      </c>
      <c r="C12" s="190">
        <f t="shared" si="1"/>
        <v>0.36207900340545668</v>
      </c>
      <c r="D12" s="6">
        <v>448</v>
      </c>
      <c r="E12" s="190">
        <f t="shared" si="2"/>
        <v>0.34567101070191275</v>
      </c>
      <c r="F12" s="6">
        <v>423</v>
      </c>
      <c r="G12" s="190">
        <f t="shared" si="3"/>
        <v>0.33215808526176099</v>
      </c>
      <c r="H12" s="6">
        <v>420</v>
      </c>
      <c r="I12" s="190">
        <f t="shared" si="4"/>
        <v>0.35433170509478373</v>
      </c>
      <c r="J12" s="6">
        <v>448</v>
      </c>
      <c r="K12" s="190">
        <f t="shared" si="5"/>
        <v>0.4110732866593873</v>
      </c>
    </row>
    <row r="13" spans="1:11" ht="27.6" customHeight="1">
      <c r="A13" s="368" t="s">
        <v>432</v>
      </c>
      <c r="B13" s="6">
        <v>983</v>
      </c>
      <c r="C13" s="190">
        <f t="shared" si="1"/>
        <v>0.7839728201488193</v>
      </c>
      <c r="D13" s="6">
        <v>1090</v>
      </c>
      <c r="E13" s="190">
        <f t="shared" si="2"/>
        <v>0.84102991443099318</v>
      </c>
      <c r="F13" s="6">
        <v>1170</v>
      </c>
      <c r="G13" s="190">
        <f t="shared" si="3"/>
        <v>0.91873512944742397</v>
      </c>
      <c r="H13" s="6">
        <v>1204</v>
      </c>
      <c r="I13" s="190">
        <f t="shared" si="4"/>
        <v>1.0157508879383801</v>
      </c>
      <c r="J13" s="6">
        <v>1296</v>
      </c>
      <c r="K13" s="190">
        <f t="shared" si="5"/>
        <v>1.1891762935503702</v>
      </c>
    </row>
    <row r="14" spans="1:11" ht="27.6" customHeight="1">
      <c r="A14" s="368" t="s">
        <v>433</v>
      </c>
      <c r="B14" s="6">
        <v>113</v>
      </c>
      <c r="C14" s="190">
        <f t="shared" si="1"/>
        <v>9.0120985429111469E-2</v>
      </c>
      <c r="D14" s="6">
        <v>87</v>
      </c>
      <c r="E14" s="190">
        <f t="shared" si="2"/>
        <v>6.7128075738987519E-2</v>
      </c>
      <c r="F14" s="6">
        <v>110</v>
      </c>
      <c r="G14" s="190">
        <f t="shared" si="3"/>
        <v>8.6376807042065504E-2</v>
      </c>
      <c r="H14" s="6">
        <v>103</v>
      </c>
      <c r="I14" s="190">
        <f t="shared" si="4"/>
        <v>8.6895632439911247E-2</v>
      </c>
      <c r="J14" s="6">
        <v>121</v>
      </c>
      <c r="K14" s="190">
        <f t="shared" si="5"/>
        <v>0.11102649037005771</v>
      </c>
    </row>
    <row r="15" spans="1:11" ht="27.6" customHeight="1">
      <c r="A15" s="369" t="s">
        <v>434</v>
      </c>
      <c r="B15" s="13">
        <v>168</v>
      </c>
      <c r="C15" s="198">
        <f t="shared" si="1"/>
        <v>0.13398518187690908</v>
      </c>
      <c r="D15" s="13">
        <v>151</v>
      </c>
      <c r="E15" s="198">
        <f t="shared" si="2"/>
        <v>0.11650964869640364</v>
      </c>
      <c r="F15" s="13">
        <v>182</v>
      </c>
      <c r="G15" s="198">
        <f t="shared" si="3"/>
        <v>0.1429143534695993</v>
      </c>
      <c r="H15" s="13">
        <v>157</v>
      </c>
      <c r="I15" s="198">
        <f t="shared" si="4"/>
        <v>0.13245256595209773</v>
      </c>
      <c r="J15" s="13">
        <v>172</v>
      </c>
      <c r="K15" s="198">
        <f t="shared" si="5"/>
        <v>0.15782277969958616</v>
      </c>
    </row>
    <row r="16" spans="1:11">
      <c r="A16" s="652" t="s">
        <v>854</v>
      </c>
    </row>
  </sheetData>
  <mergeCells count="7">
    <mergeCell ref="A1:K1"/>
    <mergeCell ref="A2:A3"/>
    <mergeCell ref="B2:C2"/>
    <mergeCell ref="D2:E2"/>
    <mergeCell ref="F2:G2"/>
    <mergeCell ref="H2:I2"/>
    <mergeCell ref="J2:K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4"/>
  <sheetViews>
    <sheetView showGridLines="0" zoomScaleNormal="100" workbookViewId="0">
      <selection sqref="A1:M1"/>
    </sheetView>
  </sheetViews>
  <sheetFormatPr defaultColWidth="8.875" defaultRowHeight="15.75"/>
  <cols>
    <col min="1" max="1" width="14.875" style="58" customWidth="1"/>
    <col min="2" max="2" width="8.875" style="58" customWidth="1"/>
    <col min="3" max="9" width="8.875" style="58"/>
    <col min="10" max="10" width="9.5" style="58" bestFit="1" customWidth="1"/>
    <col min="11" max="11" width="8.875" style="58"/>
    <col min="12" max="12" width="9.125" style="58" bestFit="1" customWidth="1"/>
    <col min="13" max="16384" width="8.875" style="58"/>
  </cols>
  <sheetData>
    <row r="1" spans="1:13" s="39" customFormat="1" ht="28.5" customHeight="1">
      <c r="A1" s="930" t="s">
        <v>1354</v>
      </c>
      <c r="B1" s="930"/>
      <c r="C1" s="930"/>
      <c r="D1" s="930"/>
      <c r="E1" s="930"/>
      <c r="F1" s="930"/>
      <c r="G1" s="930"/>
      <c r="H1" s="930"/>
      <c r="I1" s="930"/>
      <c r="J1" s="930"/>
      <c r="K1" s="930"/>
      <c r="L1" s="930"/>
      <c r="M1" s="930"/>
    </row>
    <row r="2" spans="1:13" s="39" customFormat="1" ht="30" customHeight="1">
      <c r="A2" s="40"/>
      <c r="B2" s="945" t="s">
        <v>43</v>
      </c>
      <c r="C2" s="945"/>
      <c r="D2" s="940" t="s">
        <v>44</v>
      </c>
      <c r="E2" s="940"/>
      <c r="F2" s="945" t="s">
        <v>45</v>
      </c>
      <c r="G2" s="945"/>
      <c r="H2" s="946" t="s">
        <v>44</v>
      </c>
      <c r="I2" s="946"/>
      <c r="J2" s="945" t="s">
        <v>46</v>
      </c>
      <c r="K2" s="945"/>
      <c r="L2" s="940" t="s">
        <v>44</v>
      </c>
      <c r="M2" s="940"/>
    </row>
    <row r="3" spans="1:13" s="39" customFormat="1" ht="30" customHeight="1">
      <c r="A3" s="41"/>
      <c r="B3" s="940" t="s">
        <v>5</v>
      </c>
      <c r="C3" s="940" t="s">
        <v>47</v>
      </c>
      <c r="D3" s="940" t="s">
        <v>48</v>
      </c>
      <c r="E3" s="940" t="s">
        <v>6</v>
      </c>
      <c r="F3" s="940" t="s">
        <v>49</v>
      </c>
      <c r="G3" s="940" t="s">
        <v>47</v>
      </c>
      <c r="H3" s="940" t="s">
        <v>50</v>
      </c>
      <c r="I3" s="940" t="s">
        <v>6</v>
      </c>
      <c r="J3" s="940" t="s">
        <v>48</v>
      </c>
      <c r="K3" s="940" t="s">
        <v>51</v>
      </c>
      <c r="L3" s="940" t="s">
        <v>5</v>
      </c>
      <c r="M3" s="940" t="s">
        <v>6</v>
      </c>
    </row>
    <row r="4" spans="1:13" s="39" customFormat="1" ht="30" customHeight="1">
      <c r="A4" s="48"/>
      <c r="B4" s="941"/>
      <c r="C4" s="941" t="s">
        <v>6</v>
      </c>
      <c r="D4" s="941"/>
      <c r="E4" s="941" t="s">
        <v>6</v>
      </c>
      <c r="F4" s="941"/>
      <c r="G4" s="941" t="s">
        <v>6</v>
      </c>
      <c r="H4" s="941"/>
      <c r="I4" s="941" t="s">
        <v>6</v>
      </c>
      <c r="J4" s="941"/>
      <c r="K4" s="941" t="s">
        <v>6</v>
      </c>
      <c r="L4" s="941"/>
      <c r="M4" s="941" t="s">
        <v>6</v>
      </c>
    </row>
    <row r="5" spans="1:13" s="39" customFormat="1" ht="37.5" customHeight="1">
      <c r="A5" s="42" t="s">
        <v>52</v>
      </c>
      <c r="B5" s="43">
        <v>432161</v>
      </c>
      <c r="C5" s="44">
        <v>100</v>
      </c>
      <c r="D5" s="45">
        <v>18186</v>
      </c>
      <c r="E5" s="44">
        <v>4.3930189021076149</v>
      </c>
      <c r="F5" s="45">
        <v>459220</v>
      </c>
      <c r="G5" s="44">
        <v>100</v>
      </c>
      <c r="H5" s="45">
        <v>27059</v>
      </c>
      <c r="I5" s="44">
        <v>6.2613239047484619</v>
      </c>
      <c r="J5" s="43">
        <v>482428</v>
      </c>
      <c r="K5" s="44">
        <v>100</v>
      </c>
      <c r="L5" s="45">
        <v>23208</v>
      </c>
      <c r="M5" s="44">
        <v>5.053786855973172</v>
      </c>
    </row>
    <row r="6" spans="1:13" s="39" customFormat="1" ht="37.5" customHeight="1">
      <c r="A6" s="42" t="s">
        <v>53</v>
      </c>
      <c r="B6" s="45">
        <v>326468</v>
      </c>
      <c r="C6" s="44">
        <v>75.543142486249337</v>
      </c>
      <c r="D6" s="45">
        <v>3880</v>
      </c>
      <c r="E6" s="44">
        <v>1.2027725767852493</v>
      </c>
      <c r="F6" s="45">
        <v>338538</v>
      </c>
      <c r="G6" s="44">
        <v>73.720221244719312</v>
      </c>
      <c r="H6" s="45">
        <v>12070</v>
      </c>
      <c r="I6" s="44">
        <v>3.6971464278275357</v>
      </c>
      <c r="J6" s="45">
        <v>354192</v>
      </c>
      <c r="K6" s="44">
        <v>73.418624126294503</v>
      </c>
      <c r="L6" s="45">
        <v>15654</v>
      </c>
      <c r="M6" s="44">
        <v>4.6240008507169064</v>
      </c>
    </row>
    <row r="7" spans="1:13" s="39" customFormat="1" ht="37.5" customHeight="1" thickBot="1">
      <c r="A7" s="42" t="s">
        <v>54</v>
      </c>
      <c r="B7" s="45">
        <v>105693</v>
      </c>
      <c r="C7" s="44">
        <v>24.456857513750663</v>
      </c>
      <c r="D7" s="45">
        <v>14306</v>
      </c>
      <c r="E7" s="44">
        <v>15.654305316948799</v>
      </c>
      <c r="F7" s="45">
        <v>120682</v>
      </c>
      <c r="G7" s="44">
        <v>26.279778755280692</v>
      </c>
      <c r="H7" s="45">
        <v>14989</v>
      </c>
      <c r="I7" s="44">
        <v>14.181639276016385</v>
      </c>
      <c r="J7" s="45">
        <v>128236</v>
      </c>
      <c r="K7" s="44">
        <v>26.581375873705504</v>
      </c>
      <c r="L7" s="45">
        <v>7554</v>
      </c>
      <c r="M7" s="44">
        <v>6.2594255978522071</v>
      </c>
    </row>
    <row r="8" spans="1:13" s="39" customFormat="1" ht="30" customHeight="1" thickTop="1">
      <c r="A8" s="602"/>
      <c r="B8" s="942" t="s">
        <v>55</v>
      </c>
      <c r="C8" s="942"/>
      <c r="D8" s="943" t="s">
        <v>44</v>
      </c>
      <c r="E8" s="943"/>
      <c r="F8" s="942" t="s">
        <v>56</v>
      </c>
      <c r="G8" s="942"/>
      <c r="H8" s="944" t="s">
        <v>44</v>
      </c>
      <c r="I8" s="944"/>
      <c r="J8" s="942" t="s">
        <v>57</v>
      </c>
      <c r="K8" s="942"/>
      <c r="L8" s="943" t="s">
        <v>44</v>
      </c>
      <c r="M8" s="943"/>
    </row>
    <row r="9" spans="1:13" s="39" customFormat="1" ht="30" customHeight="1">
      <c r="A9" s="41"/>
      <c r="B9" s="940" t="s">
        <v>5</v>
      </c>
      <c r="C9" s="940" t="s">
        <v>47</v>
      </c>
      <c r="D9" s="940" t="s">
        <v>50</v>
      </c>
      <c r="E9" s="940" t="s">
        <v>6</v>
      </c>
      <c r="F9" s="940" t="s">
        <v>5</v>
      </c>
      <c r="G9" s="940" t="s">
        <v>47</v>
      </c>
      <c r="H9" s="940" t="s">
        <v>5</v>
      </c>
      <c r="I9" s="940" t="s">
        <v>6</v>
      </c>
      <c r="J9" s="940" t="s">
        <v>5</v>
      </c>
      <c r="K9" s="940" t="s">
        <v>47</v>
      </c>
      <c r="L9" s="940" t="s">
        <v>5</v>
      </c>
      <c r="M9" s="940" t="s">
        <v>6</v>
      </c>
    </row>
    <row r="10" spans="1:13" s="39" customFormat="1" ht="30" customHeight="1">
      <c r="A10" s="48"/>
      <c r="B10" s="941"/>
      <c r="C10" s="941" t="s">
        <v>6</v>
      </c>
      <c r="D10" s="941"/>
      <c r="E10" s="941" t="s">
        <v>6</v>
      </c>
      <c r="F10" s="941"/>
      <c r="G10" s="941" t="s">
        <v>6</v>
      </c>
      <c r="H10" s="941"/>
      <c r="I10" s="941" t="s">
        <v>6</v>
      </c>
      <c r="J10" s="941"/>
      <c r="K10" s="941" t="s">
        <v>6</v>
      </c>
      <c r="L10" s="941"/>
      <c r="M10" s="941" t="s">
        <v>6</v>
      </c>
    </row>
    <row r="11" spans="1:13" s="39" customFormat="1" ht="37.5" customHeight="1">
      <c r="A11" s="49" t="s">
        <v>52</v>
      </c>
      <c r="B11" s="43">
        <v>486772</v>
      </c>
      <c r="C11" s="44">
        <v>100</v>
      </c>
      <c r="D11" s="45">
        <v>4344</v>
      </c>
      <c r="E11" s="44">
        <v>0.90044524778827106</v>
      </c>
      <c r="F11" s="45">
        <v>470896</v>
      </c>
      <c r="G11" s="44">
        <v>100</v>
      </c>
      <c r="H11" s="45">
        <v>-15876</v>
      </c>
      <c r="I11" s="44">
        <f>(F11-B11)/B11*100</f>
        <v>-3.2614858701815219</v>
      </c>
      <c r="J11" s="50">
        <v>499607</v>
      </c>
      <c r="K11" s="51">
        <f>SUM(K12:K13)</f>
        <v>100</v>
      </c>
      <c r="L11" s="50">
        <f>J11-F11</f>
        <v>28711</v>
      </c>
      <c r="M11" s="51">
        <f>(J11-F11)/F11*100</f>
        <v>6.0970999966022221</v>
      </c>
    </row>
    <row r="12" spans="1:13" s="39" customFormat="1" ht="37.5" customHeight="1">
      <c r="A12" s="49" t="s">
        <v>58</v>
      </c>
      <c r="B12" s="45">
        <v>361100</v>
      </c>
      <c r="C12" s="44">
        <v>74.182574182574186</v>
      </c>
      <c r="D12" s="45">
        <v>6908</v>
      </c>
      <c r="E12" s="44">
        <v>1.9503546099290781</v>
      </c>
      <c r="F12" s="45">
        <v>361436</v>
      </c>
      <c r="G12" s="44">
        <v>76.754952261221163</v>
      </c>
      <c r="H12" s="45">
        <v>336</v>
      </c>
      <c r="I12" s="44">
        <f>(F12-B12)/B12*100</f>
        <v>9.3049016892827477E-2</v>
      </c>
      <c r="J12" s="52">
        <v>386129</v>
      </c>
      <c r="K12" s="53">
        <f>J12/J$11*100</f>
        <v>77.286547226119723</v>
      </c>
      <c r="L12" s="52">
        <f>J12-F12</f>
        <v>24693</v>
      </c>
      <c r="M12" s="53">
        <f>(J12-F12)/F12*100</f>
        <v>6.8319149171637577</v>
      </c>
    </row>
    <row r="13" spans="1:13" s="39" customFormat="1" ht="37.5" customHeight="1">
      <c r="A13" s="54" t="s">
        <v>59</v>
      </c>
      <c r="B13" s="46">
        <v>125672</v>
      </c>
      <c r="C13" s="47">
        <v>25.817425817425814</v>
      </c>
      <c r="D13" s="46">
        <v>-2564</v>
      </c>
      <c r="E13" s="47">
        <v>-1.9994385352007236</v>
      </c>
      <c r="F13" s="46">
        <v>109460</v>
      </c>
      <c r="G13" s="47">
        <v>23.245047738778837</v>
      </c>
      <c r="H13" s="46">
        <v>-16212</v>
      </c>
      <c r="I13" s="47">
        <f>(F13-B13)/B13*100</f>
        <v>-12.900248265325608</v>
      </c>
      <c r="J13" s="55">
        <v>113478</v>
      </c>
      <c r="K13" s="56">
        <f>J13/J$11*100</f>
        <v>22.71345277388027</v>
      </c>
      <c r="L13" s="55">
        <f>J13-F13</f>
        <v>4018</v>
      </c>
      <c r="M13" s="56">
        <f>(J13-F13)/F13*100</f>
        <v>3.6707473049515804</v>
      </c>
    </row>
    <row r="14" spans="1:13" s="39" customFormat="1">
      <c r="A14" s="601" t="s">
        <v>713</v>
      </c>
      <c r="B14" s="57"/>
      <c r="C14" s="57"/>
      <c r="D14" s="57"/>
      <c r="E14" s="57"/>
      <c r="F14" s="57"/>
      <c r="G14" s="57"/>
      <c r="H14" s="57"/>
      <c r="I14" s="57"/>
      <c r="J14" s="57"/>
      <c r="K14" s="57"/>
      <c r="L14" s="57"/>
      <c r="M14" s="57"/>
    </row>
  </sheetData>
  <mergeCells count="37">
    <mergeCell ref="G3:G4"/>
    <mergeCell ref="A1:M1"/>
    <mergeCell ref="B2:C2"/>
    <mergeCell ref="D2:E2"/>
    <mergeCell ref="F2:G2"/>
    <mergeCell ref="H2:I2"/>
    <mergeCell ref="J2:K2"/>
    <mergeCell ref="L2:M2"/>
    <mergeCell ref="B3:B4"/>
    <mergeCell ref="C3:C4"/>
    <mergeCell ref="D3:D4"/>
    <mergeCell ref="E3:E4"/>
    <mergeCell ref="F3:F4"/>
    <mergeCell ref="L8:M8"/>
    <mergeCell ref="H3:H4"/>
    <mergeCell ref="I3:I4"/>
    <mergeCell ref="J3:J4"/>
    <mergeCell ref="K3:K4"/>
    <mergeCell ref="L3:L4"/>
    <mergeCell ref="M3:M4"/>
    <mergeCell ref="B8:C8"/>
    <mergeCell ref="D8:E8"/>
    <mergeCell ref="F8:G8"/>
    <mergeCell ref="H8:I8"/>
    <mergeCell ref="J8:K8"/>
    <mergeCell ref="M9:M10"/>
    <mergeCell ref="B9:B10"/>
    <mergeCell ref="C9:C10"/>
    <mergeCell ref="D9:D10"/>
    <mergeCell ref="E9:E10"/>
    <mergeCell ref="F9:F10"/>
    <mergeCell ref="G9:G10"/>
    <mergeCell ref="H9:H10"/>
    <mergeCell ref="I9:I10"/>
    <mergeCell ref="J9:J10"/>
    <mergeCell ref="K9:K10"/>
    <mergeCell ref="L9:L10"/>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4"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27"/>
  <sheetViews>
    <sheetView showGridLines="0" zoomScale="90" zoomScaleNormal="90" workbookViewId="0">
      <selection sqref="A1:F1"/>
    </sheetView>
  </sheetViews>
  <sheetFormatPr defaultColWidth="9" defaultRowHeight="15.75"/>
  <cols>
    <col min="1" max="1" width="31.625" style="310" customWidth="1"/>
    <col min="2" max="3" width="19.5" style="310" customWidth="1"/>
    <col min="4" max="6" width="18.625" style="310" customWidth="1"/>
    <col min="7" max="16384" width="9" style="310"/>
  </cols>
  <sheetData>
    <row r="1" spans="1:8" ht="20.25">
      <c r="A1" s="1166" t="s">
        <v>1378</v>
      </c>
      <c r="B1" s="1166"/>
      <c r="C1" s="1166"/>
      <c r="D1" s="1166"/>
      <c r="E1" s="1166"/>
      <c r="F1" s="1166"/>
    </row>
    <row r="2" spans="1:8" ht="15.6" customHeight="1">
      <c r="A2" s="677"/>
      <c r="B2" s="677"/>
      <c r="C2" s="677"/>
      <c r="D2" s="677"/>
      <c r="E2" s="677"/>
      <c r="F2" s="678" t="s">
        <v>877</v>
      </c>
      <c r="G2" s="172"/>
    </row>
    <row r="3" spans="1:8" ht="30" customHeight="1">
      <c r="A3" s="1167"/>
      <c r="B3" s="1172" t="s">
        <v>856</v>
      </c>
      <c r="C3" s="1172"/>
      <c r="D3" s="1169" t="s">
        <v>857</v>
      </c>
      <c r="E3" s="1171" t="s">
        <v>878</v>
      </c>
      <c r="F3" s="1171" t="s">
        <v>879</v>
      </c>
    </row>
    <row r="4" spans="1:8" ht="30" customHeight="1">
      <c r="A4" s="1168"/>
      <c r="B4" s="649" t="s">
        <v>880</v>
      </c>
      <c r="C4" s="649" t="s">
        <v>855</v>
      </c>
      <c r="D4" s="1170"/>
      <c r="E4" s="1170"/>
      <c r="F4" s="1170"/>
    </row>
    <row r="5" spans="1:8" ht="20.45" customHeight="1">
      <c r="A5" s="679" t="s">
        <v>881</v>
      </c>
      <c r="B5" s="680">
        <f>SUM(D5:F5)</f>
        <v>22992</v>
      </c>
      <c r="C5" s="681">
        <f>SUM(C6:C26)</f>
        <v>100</v>
      </c>
      <c r="D5" s="680">
        <f>SUM(D6:D26)</f>
        <v>6287</v>
      </c>
      <c r="E5" s="680">
        <f>SUM(E6:E26)</f>
        <v>15372</v>
      </c>
      <c r="F5" s="680">
        <f>SUM(F6:F26)</f>
        <v>1333</v>
      </c>
    </row>
    <row r="6" spans="1:8" ht="20.45" customHeight="1">
      <c r="A6" s="679" t="s">
        <v>882</v>
      </c>
      <c r="B6" s="680">
        <f t="shared" ref="B6:B26" si="0">SUM(D6:F6)</f>
        <v>6337</v>
      </c>
      <c r="C6" s="681">
        <f t="shared" ref="C6:C26" si="1">B6/B$5*100</f>
        <v>27.561760612386916</v>
      </c>
      <c r="D6" s="680">
        <v>837</v>
      </c>
      <c r="E6" s="680">
        <v>5095</v>
      </c>
      <c r="F6" s="680">
        <v>405</v>
      </c>
      <c r="H6" s="329"/>
    </row>
    <row r="7" spans="1:8" ht="20.45" customHeight="1">
      <c r="A7" s="679" t="s">
        <v>859</v>
      </c>
      <c r="B7" s="680">
        <f t="shared" si="0"/>
        <v>6240</v>
      </c>
      <c r="C7" s="681">
        <f t="shared" si="1"/>
        <v>27.139874739039666</v>
      </c>
      <c r="D7" s="680">
        <v>3288</v>
      </c>
      <c r="E7" s="680">
        <v>2646</v>
      </c>
      <c r="F7" s="680">
        <v>306</v>
      </c>
    </row>
    <row r="8" spans="1:8" ht="20.45" customHeight="1">
      <c r="A8" s="682" t="s">
        <v>860</v>
      </c>
      <c r="B8" s="680">
        <f t="shared" si="0"/>
        <v>1946</v>
      </c>
      <c r="C8" s="681">
        <f t="shared" si="1"/>
        <v>8.4638135003479462</v>
      </c>
      <c r="D8" s="680">
        <v>500</v>
      </c>
      <c r="E8" s="680">
        <v>1258</v>
      </c>
      <c r="F8" s="680">
        <v>188</v>
      </c>
    </row>
    <row r="9" spans="1:8" ht="20.45" customHeight="1">
      <c r="A9" s="679" t="s">
        <v>861</v>
      </c>
      <c r="B9" s="680">
        <f t="shared" si="0"/>
        <v>1935</v>
      </c>
      <c r="C9" s="681">
        <f t="shared" si="1"/>
        <v>8.4159707724425878</v>
      </c>
      <c r="D9" s="680">
        <v>337</v>
      </c>
      <c r="E9" s="680">
        <v>1505</v>
      </c>
      <c r="F9" s="680">
        <v>93</v>
      </c>
      <c r="H9" s="329"/>
    </row>
    <row r="10" spans="1:8" ht="20.45" customHeight="1">
      <c r="A10" s="679" t="s">
        <v>862</v>
      </c>
      <c r="B10" s="680">
        <f t="shared" si="0"/>
        <v>1038</v>
      </c>
      <c r="C10" s="681">
        <f t="shared" si="1"/>
        <v>4.5146137787056366</v>
      </c>
      <c r="D10" s="680">
        <v>210</v>
      </c>
      <c r="E10" s="680">
        <v>762</v>
      </c>
      <c r="F10" s="680">
        <v>66</v>
      </c>
    </row>
    <row r="11" spans="1:8" ht="20.45" customHeight="1">
      <c r="A11" s="679" t="s">
        <v>863</v>
      </c>
      <c r="B11" s="680">
        <f t="shared" si="0"/>
        <v>1016</v>
      </c>
      <c r="C11" s="681">
        <f t="shared" si="1"/>
        <v>4.4189283228949199</v>
      </c>
      <c r="D11" s="680">
        <v>261</v>
      </c>
      <c r="E11" s="680">
        <v>699</v>
      </c>
      <c r="F11" s="680">
        <v>56</v>
      </c>
    </row>
    <row r="12" spans="1:8" ht="20.45" customHeight="1">
      <c r="A12" s="679" t="s">
        <v>864</v>
      </c>
      <c r="B12" s="680">
        <f t="shared" si="0"/>
        <v>955</v>
      </c>
      <c r="C12" s="681">
        <f t="shared" si="1"/>
        <v>4.153618649965205</v>
      </c>
      <c r="D12" s="680">
        <v>237</v>
      </c>
      <c r="E12" s="680">
        <v>644</v>
      </c>
      <c r="F12" s="680">
        <v>74</v>
      </c>
    </row>
    <row r="13" spans="1:8" ht="20.45" customHeight="1">
      <c r="A13" s="679" t="s">
        <v>865</v>
      </c>
      <c r="B13" s="680">
        <f t="shared" si="0"/>
        <v>770</v>
      </c>
      <c r="C13" s="681">
        <f t="shared" si="1"/>
        <v>3.348990953375087</v>
      </c>
      <c r="D13" s="680">
        <v>229</v>
      </c>
      <c r="E13" s="680">
        <v>526</v>
      </c>
      <c r="F13" s="680">
        <v>15</v>
      </c>
    </row>
    <row r="14" spans="1:8" ht="20.45" customHeight="1">
      <c r="A14" s="679" t="s">
        <v>866</v>
      </c>
      <c r="B14" s="680">
        <f t="shared" si="0"/>
        <v>672</v>
      </c>
      <c r="C14" s="681">
        <f t="shared" si="1"/>
        <v>2.9227557411273484</v>
      </c>
      <c r="D14" s="680">
        <v>42</v>
      </c>
      <c r="E14" s="680">
        <v>586</v>
      </c>
      <c r="F14" s="680">
        <v>44</v>
      </c>
    </row>
    <row r="15" spans="1:8" s="370" customFormat="1" ht="20.45" customHeight="1">
      <c r="A15" s="679" t="s">
        <v>90</v>
      </c>
      <c r="B15" s="680">
        <f t="shared" si="0"/>
        <v>299</v>
      </c>
      <c r="C15" s="681">
        <f t="shared" si="1"/>
        <v>1.3004523312456506</v>
      </c>
      <c r="D15" s="680">
        <v>9</v>
      </c>
      <c r="E15" s="680">
        <v>279</v>
      </c>
      <c r="F15" s="680">
        <v>11</v>
      </c>
    </row>
    <row r="16" spans="1:8" ht="20.45" customHeight="1">
      <c r="A16" s="679" t="s">
        <v>867</v>
      </c>
      <c r="B16" s="680">
        <f t="shared" si="0"/>
        <v>166</v>
      </c>
      <c r="C16" s="681">
        <f t="shared" si="1"/>
        <v>0.72199025748086287</v>
      </c>
      <c r="D16" s="680">
        <v>75</v>
      </c>
      <c r="E16" s="680">
        <v>81</v>
      </c>
      <c r="F16" s="680">
        <v>10</v>
      </c>
      <c r="H16" s="329"/>
    </row>
    <row r="17" spans="1:8" ht="20.45" customHeight="1">
      <c r="A17" s="679" t="s">
        <v>868</v>
      </c>
      <c r="B17" s="680">
        <f t="shared" si="0"/>
        <v>165</v>
      </c>
      <c r="C17" s="681">
        <f t="shared" si="1"/>
        <v>0.71764091858037582</v>
      </c>
      <c r="D17" s="680">
        <v>28</v>
      </c>
      <c r="E17" s="680">
        <v>127</v>
      </c>
      <c r="F17" s="680">
        <v>10</v>
      </c>
    </row>
    <row r="18" spans="1:8" ht="20.45" customHeight="1">
      <c r="A18" s="679" t="s">
        <v>869</v>
      </c>
      <c r="B18" s="680">
        <f t="shared" si="0"/>
        <v>130</v>
      </c>
      <c r="C18" s="681">
        <f t="shared" si="1"/>
        <v>0.56541405706332637</v>
      </c>
      <c r="D18" s="680">
        <v>12</v>
      </c>
      <c r="E18" s="680">
        <v>113</v>
      </c>
      <c r="F18" s="680">
        <v>5</v>
      </c>
    </row>
    <row r="19" spans="1:8" ht="20.45" customHeight="1">
      <c r="A19" s="682" t="s">
        <v>870</v>
      </c>
      <c r="B19" s="680">
        <f t="shared" si="0"/>
        <v>128</v>
      </c>
      <c r="C19" s="681">
        <f t="shared" si="1"/>
        <v>0.55671537926235215</v>
      </c>
      <c r="D19" s="680">
        <v>8</v>
      </c>
      <c r="E19" s="680">
        <v>116</v>
      </c>
      <c r="F19" s="680">
        <v>4</v>
      </c>
    </row>
    <row r="20" spans="1:8" ht="20.45" customHeight="1">
      <c r="A20" s="679" t="s">
        <v>871</v>
      </c>
      <c r="B20" s="680">
        <f t="shared" si="0"/>
        <v>92</v>
      </c>
      <c r="C20" s="681">
        <f t="shared" si="1"/>
        <v>0.40013917884481559</v>
      </c>
      <c r="D20" s="680">
        <v>16</v>
      </c>
      <c r="E20" s="680">
        <v>74</v>
      </c>
      <c r="F20" s="680">
        <v>2</v>
      </c>
      <c r="H20" s="329"/>
    </row>
    <row r="21" spans="1:8" ht="20.45" customHeight="1">
      <c r="A21" s="679" t="s">
        <v>872</v>
      </c>
      <c r="B21" s="680">
        <f t="shared" si="0"/>
        <v>87</v>
      </c>
      <c r="C21" s="681">
        <f t="shared" si="1"/>
        <v>0.37839248434237999</v>
      </c>
      <c r="D21" s="680">
        <v>46</v>
      </c>
      <c r="E21" s="680">
        <v>39</v>
      </c>
      <c r="F21" s="680">
        <v>2</v>
      </c>
    </row>
    <row r="22" spans="1:8" ht="20.45" customHeight="1">
      <c r="A22" s="679" t="s">
        <v>873</v>
      </c>
      <c r="B22" s="680">
        <f t="shared" si="0"/>
        <v>83</v>
      </c>
      <c r="C22" s="681">
        <f t="shared" si="1"/>
        <v>0.36099512874043144</v>
      </c>
      <c r="D22" s="680">
        <v>14</v>
      </c>
      <c r="E22" s="680">
        <v>69</v>
      </c>
      <c r="F22" s="680">
        <v>0</v>
      </c>
    </row>
    <row r="23" spans="1:8" ht="20.45" customHeight="1">
      <c r="A23" s="679" t="s">
        <v>874</v>
      </c>
      <c r="B23" s="680">
        <f t="shared" si="0"/>
        <v>68</v>
      </c>
      <c r="C23" s="681">
        <f t="shared" si="1"/>
        <v>0.29575504523312457</v>
      </c>
      <c r="D23" s="680">
        <v>6</v>
      </c>
      <c r="E23" s="680">
        <v>62</v>
      </c>
      <c r="F23" s="680">
        <v>0</v>
      </c>
    </row>
    <row r="24" spans="1:8" ht="20.45" customHeight="1">
      <c r="A24" s="679" t="s">
        <v>89</v>
      </c>
      <c r="B24" s="680">
        <f t="shared" si="0"/>
        <v>62</v>
      </c>
      <c r="C24" s="681">
        <f t="shared" si="1"/>
        <v>0.2696590118302018</v>
      </c>
      <c r="D24" s="680">
        <v>2</v>
      </c>
      <c r="E24" s="680">
        <v>53</v>
      </c>
      <c r="F24" s="680">
        <v>7</v>
      </c>
    </row>
    <row r="25" spans="1:8" ht="20.45" customHeight="1">
      <c r="A25" s="679" t="s">
        <v>875</v>
      </c>
      <c r="B25" s="680">
        <f t="shared" si="0"/>
        <v>40</v>
      </c>
      <c r="C25" s="681">
        <f t="shared" si="1"/>
        <v>0.17397355601948505</v>
      </c>
      <c r="D25" s="680">
        <v>0</v>
      </c>
      <c r="E25" s="680">
        <v>40</v>
      </c>
      <c r="F25" s="680">
        <v>0</v>
      </c>
    </row>
    <row r="26" spans="1:8" ht="20.45" customHeight="1">
      <c r="A26" s="683" t="s">
        <v>876</v>
      </c>
      <c r="B26" s="684">
        <f t="shared" si="0"/>
        <v>763</v>
      </c>
      <c r="C26" s="685">
        <f t="shared" si="1"/>
        <v>3.3185455810716773</v>
      </c>
      <c r="D26" s="684">
        <v>130</v>
      </c>
      <c r="E26" s="684">
        <v>598</v>
      </c>
      <c r="F26" s="684">
        <v>35</v>
      </c>
    </row>
    <row r="27" spans="1:8">
      <c r="A27" s="686" t="s">
        <v>858</v>
      </c>
      <c r="B27" s="58"/>
      <c r="C27" s="58"/>
      <c r="D27" s="58"/>
      <c r="E27" s="58"/>
      <c r="F27" s="58"/>
    </row>
  </sheetData>
  <mergeCells count="6">
    <mergeCell ref="A1:F1"/>
    <mergeCell ref="A3:A4"/>
    <mergeCell ref="D3:D4"/>
    <mergeCell ref="E3:E4"/>
    <mergeCell ref="F3:F4"/>
    <mergeCell ref="B3:C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7"/>
  <sheetViews>
    <sheetView showGridLines="0" workbookViewId="0">
      <selection sqref="A1:F1"/>
    </sheetView>
  </sheetViews>
  <sheetFormatPr defaultColWidth="9" defaultRowHeight="15.75"/>
  <cols>
    <col min="1" max="1" width="25.625" style="310" customWidth="1"/>
    <col min="2" max="6" width="16.625" style="310" customWidth="1"/>
    <col min="7" max="7" width="9.5" style="310" bestFit="1" customWidth="1"/>
    <col min="8" max="16384" width="9" style="310"/>
  </cols>
  <sheetData>
    <row r="1" spans="1:7" s="371" customFormat="1" ht="30.6" customHeight="1">
      <c r="A1" s="924" t="s">
        <v>436</v>
      </c>
      <c r="B1" s="924"/>
      <c r="C1" s="924"/>
      <c r="D1" s="924"/>
      <c r="E1" s="924"/>
      <c r="F1" s="924"/>
    </row>
    <row r="2" spans="1:7" ht="50.1" customHeight="1">
      <c r="A2" s="648"/>
      <c r="B2" s="33" t="s">
        <v>298</v>
      </c>
      <c r="C2" s="33" t="s">
        <v>1</v>
      </c>
      <c r="D2" s="33" t="s">
        <v>2</v>
      </c>
      <c r="E2" s="33" t="s">
        <v>3</v>
      </c>
      <c r="F2" s="33" t="s">
        <v>4</v>
      </c>
    </row>
    <row r="3" spans="1:7" ht="50.1" customHeight="1">
      <c r="A3" s="11" t="s">
        <v>364</v>
      </c>
      <c r="B3" s="372" t="s">
        <v>437</v>
      </c>
      <c r="C3" s="372" t="s">
        <v>438</v>
      </c>
      <c r="D3" s="372" t="s">
        <v>439</v>
      </c>
      <c r="E3" s="372" t="s">
        <v>440</v>
      </c>
      <c r="F3" s="372" t="s">
        <v>883</v>
      </c>
    </row>
    <row r="4" spans="1:7" ht="50.1" customHeight="1">
      <c r="A4" s="11" t="s">
        <v>441</v>
      </c>
      <c r="B4" s="372" t="s">
        <v>442</v>
      </c>
      <c r="C4" s="372" t="s">
        <v>443</v>
      </c>
      <c r="D4" s="372" t="s">
        <v>444</v>
      </c>
      <c r="E4" s="372" t="s">
        <v>445</v>
      </c>
      <c r="F4" s="372" t="s">
        <v>884</v>
      </c>
      <c r="G4" s="373"/>
    </row>
    <row r="5" spans="1:7" ht="50.1" customHeight="1">
      <c r="A5" s="11" t="s">
        <v>446</v>
      </c>
      <c r="B5" s="372" t="s">
        <v>447</v>
      </c>
      <c r="C5" s="372" t="s">
        <v>448</v>
      </c>
      <c r="D5" s="372" t="s">
        <v>449</v>
      </c>
      <c r="E5" s="372" t="s">
        <v>450</v>
      </c>
      <c r="F5" s="372" t="s">
        <v>885</v>
      </c>
      <c r="G5" s="373"/>
    </row>
    <row r="6" spans="1:7" ht="50.1" customHeight="1">
      <c r="A6" s="12" t="s">
        <v>435</v>
      </c>
      <c r="B6" s="374" t="s">
        <v>451</v>
      </c>
      <c r="C6" s="374" t="s">
        <v>452</v>
      </c>
      <c r="D6" s="374" t="s">
        <v>453</v>
      </c>
      <c r="E6" s="374" t="s">
        <v>454</v>
      </c>
      <c r="F6" s="374" t="s">
        <v>886</v>
      </c>
      <c r="G6" s="373"/>
    </row>
    <row r="7" spans="1:7" s="318" customFormat="1" ht="14.25">
      <c r="A7" s="652" t="s">
        <v>848</v>
      </c>
      <c r="B7" s="15"/>
      <c r="C7" s="15"/>
      <c r="D7" s="15"/>
      <c r="E7" s="15"/>
      <c r="F7" s="15"/>
      <c r="G7" s="15"/>
    </row>
  </sheetData>
  <mergeCells count="1">
    <mergeCell ref="A1:F1"/>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87"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25"/>
  <sheetViews>
    <sheetView showGridLines="0" workbookViewId="0">
      <selection sqref="A1:I1"/>
    </sheetView>
  </sheetViews>
  <sheetFormatPr defaultColWidth="9" defaultRowHeight="15.75"/>
  <cols>
    <col min="1" max="1" width="6" style="3" customWidth="1"/>
    <col min="2" max="2" width="5" style="191" customWidth="1"/>
    <col min="3" max="9" width="13.625" style="3" customWidth="1"/>
    <col min="10" max="16384" width="9" style="3"/>
  </cols>
  <sheetData>
    <row r="1" spans="1:9" s="371" customFormat="1" ht="29.25" customHeight="1">
      <c r="A1" s="924" t="s">
        <v>455</v>
      </c>
      <c r="B1" s="924"/>
      <c r="C1" s="924"/>
      <c r="D1" s="924"/>
      <c r="E1" s="924"/>
      <c r="F1" s="924"/>
      <c r="G1" s="924"/>
      <c r="H1" s="924"/>
      <c r="I1" s="924"/>
    </row>
    <row r="2" spans="1:9" ht="27.95" customHeight="1">
      <c r="A2" s="938"/>
      <c r="B2" s="938"/>
      <c r="C2" s="674" t="s">
        <v>887</v>
      </c>
      <c r="D2" s="375" t="s">
        <v>456</v>
      </c>
      <c r="E2" s="376" t="s">
        <v>457</v>
      </c>
      <c r="F2" s="375" t="s">
        <v>458</v>
      </c>
      <c r="G2" s="375" t="s">
        <v>459</v>
      </c>
      <c r="H2" s="375" t="s">
        <v>460</v>
      </c>
      <c r="I2" s="375" t="s">
        <v>461</v>
      </c>
    </row>
    <row r="3" spans="1:9" s="18" customFormat="1" ht="18" customHeight="1">
      <c r="A3" s="1175" t="s">
        <v>16</v>
      </c>
      <c r="B3" s="377" t="s">
        <v>462</v>
      </c>
      <c r="C3" s="6">
        <f t="shared" ref="C3:C20" si="0">SUM(D3:I3)</f>
        <v>5547</v>
      </c>
      <c r="D3" s="6">
        <v>4757</v>
      </c>
      <c r="E3" s="6">
        <v>263</v>
      </c>
      <c r="F3" s="6">
        <v>176</v>
      </c>
      <c r="G3" s="6">
        <v>226</v>
      </c>
      <c r="H3" s="6">
        <v>44</v>
      </c>
      <c r="I3" s="6">
        <v>81</v>
      </c>
    </row>
    <row r="4" spans="1:9" s="19" customFormat="1" ht="18" customHeight="1">
      <c r="A4" s="1175"/>
      <c r="B4" s="378" t="s">
        <v>6</v>
      </c>
      <c r="C4" s="7">
        <f t="shared" si="0"/>
        <v>100.00000000000001</v>
      </c>
      <c r="D4" s="7">
        <f t="shared" ref="D4:I4" si="1">D3/$C3*100</f>
        <v>85.758067423832713</v>
      </c>
      <c r="E4" s="7">
        <f t="shared" si="1"/>
        <v>4.7413016044708849</v>
      </c>
      <c r="F4" s="7">
        <f t="shared" si="1"/>
        <v>3.1728862448170183</v>
      </c>
      <c r="G4" s="7">
        <f t="shared" si="1"/>
        <v>4.0742743825491257</v>
      </c>
      <c r="H4" s="7">
        <f t="shared" si="1"/>
        <v>0.79322156120425458</v>
      </c>
      <c r="I4" s="7">
        <f t="shared" si="1"/>
        <v>1.4602487831260142</v>
      </c>
    </row>
    <row r="5" spans="1:9" s="18" customFormat="1" ht="18" customHeight="1">
      <c r="A5" s="1175" t="s">
        <v>17</v>
      </c>
      <c r="B5" s="377" t="s">
        <v>376</v>
      </c>
      <c r="C5" s="6">
        <f t="shared" si="0"/>
        <v>5414</v>
      </c>
      <c r="D5" s="6">
        <v>4644</v>
      </c>
      <c r="E5" s="6">
        <v>255</v>
      </c>
      <c r="F5" s="6">
        <v>186</v>
      </c>
      <c r="G5" s="6">
        <v>205</v>
      </c>
      <c r="H5" s="6">
        <v>64</v>
      </c>
      <c r="I5" s="6">
        <v>60</v>
      </c>
    </row>
    <row r="6" spans="1:9" s="19" customFormat="1" ht="18" customHeight="1">
      <c r="A6" s="1175"/>
      <c r="B6" s="378" t="s">
        <v>6</v>
      </c>
      <c r="C6" s="7">
        <f t="shared" si="0"/>
        <v>100.00000000000001</v>
      </c>
      <c r="D6" s="7">
        <f t="shared" ref="D6:I6" si="2">D5/$C5*100</f>
        <v>85.777613594384931</v>
      </c>
      <c r="E6" s="7">
        <f t="shared" si="2"/>
        <v>4.7100110823790171</v>
      </c>
      <c r="F6" s="7">
        <f t="shared" si="2"/>
        <v>3.4355374953823423</v>
      </c>
      <c r="G6" s="7">
        <f t="shared" si="2"/>
        <v>3.7864794975988181</v>
      </c>
      <c r="H6" s="7">
        <f t="shared" si="2"/>
        <v>1.1821204285186553</v>
      </c>
      <c r="I6" s="7">
        <f t="shared" si="2"/>
        <v>1.1082379017362394</v>
      </c>
    </row>
    <row r="7" spans="1:9" s="18" customFormat="1" ht="18" customHeight="1">
      <c r="A7" s="1175" t="s">
        <v>18</v>
      </c>
      <c r="B7" s="377" t="s">
        <v>384</v>
      </c>
      <c r="C7" s="6">
        <f t="shared" si="0"/>
        <v>5395</v>
      </c>
      <c r="D7" s="6">
        <v>4719</v>
      </c>
      <c r="E7" s="6">
        <v>188</v>
      </c>
      <c r="F7" s="6">
        <v>196</v>
      </c>
      <c r="G7" s="6">
        <v>168</v>
      </c>
      <c r="H7" s="6">
        <v>66</v>
      </c>
      <c r="I7" s="6">
        <v>58</v>
      </c>
    </row>
    <row r="8" spans="1:9" s="19" customFormat="1" ht="18" customHeight="1">
      <c r="A8" s="1175"/>
      <c r="B8" s="378" t="s">
        <v>6</v>
      </c>
      <c r="C8" s="7">
        <f t="shared" si="0"/>
        <v>100</v>
      </c>
      <c r="D8" s="7">
        <f t="shared" ref="D8:I8" si="3">D7/$C7*100</f>
        <v>87.46987951807229</v>
      </c>
      <c r="E8" s="7">
        <f t="shared" si="3"/>
        <v>3.4847080630213161</v>
      </c>
      <c r="F8" s="7">
        <f t="shared" si="3"/>
        <v>3.6329935125115851</v>
      </c>
      <c r="G8" s="7">
        <f t="shared" si="3"/>
        <v>3.1139944392956442</v>
      </c>
      <c r="H8" s="7">
        <f t="shared" si="3"/>
        <v>1.2233549582947174</v>
      </c>
      <c r="I8" s="7">
        <f t="shared" si="3"/>
        <v>1.0750695088044486</v>
      </c>
    </row>
    <row r="9" spans="1:9" s="18" customFormat="1" ht="18" customHeight="1">
      <c r="A9" s="1175" t="s">
        <v>19</v>
      </c>
      <c r="B9" s="377" t="s">
        <v>462</v>
      </c>
      <c r="C9" s="6">
        <f t="shared" si="0"/>
        <v>5829</v>
      </c>
      <c r="D9" s="6">
        <v>5191</v>
      </c>
      <c r="E9" s="6">
        <v>234</v>
      </c>
      <c r="F9" s="6">
        <v>205</v>
      </c>
      <c r="G9" s="6">
        <v>120</v>
      </c>
      <c r="H9" s="6">
        <v>51</v>
      </c>
      <c r="I9" s="6">
        <v>28</v>
      </c>
    </row>
    <row r="10" spans="1:9" s="19" customFormat="1" ht="18" customHeight="1">
      <c r="A10" s="1175"/>
      <c r="B10" s="378" t="s">
        <v>6</v>
      </c>
      <c r="C10" s="7">
        <f t="shared" si="0"/>
        <v>100</v>
      </c>
      <c r="D10" s="7">
        <f t="shared" ref="D10:I10" si="4">D9/$C9*100</f>
        <v>89.054726368159209</v>
      </c>
      <c r="E10" s="7">
        <f t="shared" si="4"/>
        <v>4.014410705095214</v>
      </c>
      <c r="F10" s="7">
        <f t="shared" si="4"/>
        <v>3.5168982672842688</v>
      </c>
      <c r="G10" s="7">
        <f t="shared" si="4"/>
        <v>2.058672156459084</v>
      </c>
      <c r="H10" s="7">
        <f t="shared" si="4"/>
        <v>0.87493566649511056</v>
      </c>
      <c r="I10" s="7">
        <f t="shared" si="4"/>
        <v>0.48035683650711958</v>
      </c>
    </row>
    <row r="11" spans="1:9" s="18" customFormat="1" ht="18" customHeight="1">
      <c r="A11" s="1175" t="s">
        <v>20</v>
      </c>
      <c r="B11" s="377" t="s">
        <v>463</v>
      </c>
      <c r="C11" s="6">
        <f t="shared" si="0"/>
        <v>6405</v>
      </c>
      <c r="D11" s="6">
        <v>5843</v>
      </c>
      <c r="E11" s="6">
        <v>219</v>
      </c>
      <c r="F11" s="6">
        <v>198</v>
      </c>
      <c r="G11" s="6">
        <v>81</v>
      </c>
      <c r="H11" s="6">
        <v>54</v>
      </c>
      <c r="I11" s="6">
        <v>10</v>
      </c>
    </row>
    <row r="12" spans="1:9" s="19" customFormat="1" ht="18" customHeight="1">
      <c r="A12" s="1175"/>
      <c r="B12" s="378" t="s">
        <v>6</v>
      </c>
      <c r="C12" s="7">
        <f t="shared" si="0"/>
        <v>99.999999999999986</v>
      </c>
      <c r="D12" s="7">
        <f t="shared" ref="D12:I12" si="5">D11/$C11*100</f>
        <v>91.225604996096791</v>
      </c>
      <c r="E12" s="7">
        <f t="shared" si="5"/>
        <v>3.4192037470725993</v>
      </c>
      <c r="F12" s="7">
        <f t="shared" si="5"/>
        <v>3.0913348946135835</v>
      </c>
      <c r="G12" s="7">
        <f t="shared" si="5"/>
        <v>1.2646370023419204</v>
      </c>
      <c r="H12" s="7">
        <f t="shared" si="5"/>
        <v>0.84309133489461363</v>
      </c>
      <c r="I12" s="7">
        <f t="shared" si="5"/>
        <v>0.156128024980484</v>
      </c>
    </row>
    <row r="13" spans="1:9" s="18" customFormat="1" ht="18" customHeight="1">
      <c r="A13" s="1175" t="s">
        <v>21</v>
      </c>
      <c r="B13" s="377" t="s">
        <v>462</v>
      </c>
      <c r="C13" s="6">
        <f t="shared" si="0"/>
        <v>5872</v>
      </c>
      <c r="D13" s="6">
        <v>5321</v>
      </c>
      <c r="E13" s="6">
        <v>244</v>
      </c>
      <c r="F13" s="6">
        <v>213</v>
      </c>
      <c r="G13" s="6">
        <v>54</v>
      </c>
      <c r="H13" s="6">
        <v>24</v>
      </c>
      <c r="I13" s="6">
        <v>16</v>
      </c>
    </row>
    <row r="14" spans="1:9" s="19" customFormat="1" ht="18" customHeight="1">
      <c r="A14" s="1175"/>
      <c r="B14" s="378" t="s">
        <v>6</v>
      </c>
      <c r="C14" s="7">
        <f t="shared" si="0"/>
        <v>100</v>
      </c>
      <c r="D14" s="7">
        <f t="shared" ref="D14:I14" si="6">D13/$C13*100</f>
        <v>90.616485013623986</v>
      </c>
      <c r="E14" s="7">
        <f t="shared" si="6"/>
        <v>4.1553133514986378</v>
      </c>
      <c r="F14" s="7">
        <f t="shared" si="6"/>
        <v>3.6273841961852864</v>
      </c>
      <c r="G14" s="7">
        <f t="shared" si="6"/>
        <v>0.91961852861035431</v>
      </c>
      <c r="H14" s="7">
        <f t="shared" si="6"/>
        <v>0.40871934604904631</v>
      </c>
      <c r="I14" s="7">
        <f t="shared" si="6"/>
        <v>0.27247956403269752</v>
      </c>
    </row>
    <row r="15" spans="1:9" s="18" customFormat="1" ht="18" customHeight="1">
      <c r="A15" s="1175" t="s">
        <v>1</v>
      </c>
      <c r="B15" s="377" t="s">
        <v>379</v>
      </c>
      <c r="C15" s="6">
        <f t="shared" si="0"/>
        <v>5964</v>
      </c>
      <c r="D15" s="6">
        <v>5332</v>
      </c>
      <c r="E15" s="6">
        <v>315</v>
      </c>
      <c r="F15" s="6">
        <v>217</v>
      </c>
      <c r="G15" s="6">
        <v>46</v>
      </c>
      <c r="H15" s="6">
        <v>37</v>
      </c>
      <c r="I15" s="6">
        <v>17</v>
      </c>
    </row>
    <row r="16" spans="1:9" s="19" customFormat="1" ht="18" customHeight="1">
      <c r="A16" s="1175"/>
      <c r="B16" s="378" t="s">
        <v>6</v>
      </c>
      <c r="C16" s="7">
        <f t="shared" si="0"/>
        <v>99.999999999999986</v>
      </c>
      <c r="D16" s="7">
        <f t="shared" ref="D16:I16" si="7">D15/$C15*100</f>
        <v>89.403085177733061</v>
      </c>
      <c r="E16" s="7">
        <f t="shared" si="7"/>
        <v>5.28169014084507</v>
      </c>
      <c r="F16" s="7">
        <f t="shared" si="7"/>
        <v>3.6384976525821595</v>
      </c>
      <c r="G16" s="7">
        <f t="shared" si="7"/>
        <v>0.77129443326626423</v>
      </c>
      <c r="H16" s="7">
        <f t="shared" si="7"/>
        <v>0.6203890006706908</v>
      </c>
      <c r="I16" s="7">
        <f t="shared" si="7"/>
        <v>0.28504359490274983</v>
      </c>
    </row>
    <row r="17" spans="1:9" s="18" customFormat="1" ht="18" customHeight="1">
      <c r="A17" s="1175" t="s">
        <v>2</v>
      </c>
      <c r="B17" s="377" t="s">
        <v>462</v>
      </c>
      <c r="C17" s="6">
        <f t="shared" si="0"/>
        <v>5808</v>
      </c>
      <c r="D17" s="6">
        <v>5161</v>
      </c>
      <c r="E17" s="6">
        <v>302</v>
      </c>
      <c r="F17" s="6">
        <v>188</v>
      </c>
      <c r="G17" s="6">
        <v>86</v>
      </c>
      <c r="H17" s="6">
        <v>57</v>
      </c>
      <c r="I17" s="6">
        <v>14</v>
      </c>
    </row>
    <row r="18" spans="1:9" s="19" customFormat="1" ht="18" customHeight="1">
      <c r="A18" s="1175"/>
      <c r="B18" s="378" t="s">
        <v>6</v>
      </c>
      <c r="C18" s="7">
        <f t="shared" si="0"/>
        <v>100</v>
      </c>
      <c r="D18" s="7">
        <f t="shared" ref="D18:I18" si="8">D17/$C17*100</f>
        <v>88.860192837465561</v>
      </c>
      <c r="E18" s="7">
        <f t="shared" si="8"/>
        <v>5.1997245179063363</v>
      </c>
      <c r="F18" s="7">
        <f t="shared" si="8"/>
        <v>3.2369146005509641</v>
      </c>
      <c r="G18" s="7">
        <f t="shared" si="8"/>
        <v>1.4807162534435263</v>
      </c>
      <c r="H18" s="7">
        <f t="shared" si="8"/>
        <v>0.98140495867768596</v>
      </c>
      <c r="I18" s="7">
        <f t="shared" si="8"/>
        <v>0.24104683195592286</v>
      </c>
    </row>
    <row r="19" spans="1:9" s="18" customFormat="1" ht="18" customHeight="1">
      <c r="A19" s="1175" t="s">
        <v>3</v>
      </c>
      <c r="B19" s="377" t="s">
        <v>464</v>
      </c>
      <c r="C19" s="6">
        <f t="shared" si="0"/>
        <v>6261</v>
      </c>
      <c r="D19" s="6">
        <v>5582</v>
      </c>
      <c r="E19" s="6">
        <v>353</v>
      </c>
      <c r="F19" s="6">
        <v>195</v>
      </c>
      <c r="G19" s="6">
        <v>89</v>
      </c>
      <c r="H19" s="6">
        <v>39</v>
      </c>
      <c r="I19" s="6">
        <v>3</v>
      </c>
    </row>
    <row r="20" spans="1:9" s="19" customFormat="1" ht="18" customHeight="1">
      <c r="A20" s="1175"/>
      <c r="B20" s="378" t="s">
        <v>6</v>
      </c>
      <c r="C20" s="7">
        <f t="shared" si="0"/>
        <v>100</v>
      </c>
      <c r="D20" s="7">
        <f t="shared" ref="D20:I20" si="9">D19/$C19*100</f>
        <v>89.155087046797632</v>
      </c>
      <c r="E20" s="7">
        <f t="shared" si="9"/>
        <v>5.6380769845072667</v>
      </c>
      <c r="F20" s="7">
        <f t="shared" si="9"/>
        <v>3.1145184475323431</v>
      </c>
      <c r="G20" s="7">
        <f t="shared" si="9"/>
        <v>1.4214981632327104</v>
      </c>
      <c r="H20" s="7">
        <f t="shared" si="9"/>
        <v>0.62290368950646857</v>
      </c>
      <c r="I20" s="7">
        <f t="shared" si="9"/>
        <v>4.791566842357451E-2</v>
      </c>
    </row>
    <row r="21" spans="1:9" s="18" customFormat="1" ht="18" customHeight="1">
      <c r="A21" s="1175" t="s">
        <v>4</v>
      </c>
      <c r="B21" s="377" t="s">
        <v>376</v>
      </c>
      <c r="C21" s="6">
        <f>SUM(D21:I21)</f>
        <v>6918</v>
      </c>
      <c r="D21" s="6">
        <v>6155</v>
      </c>
      <c r="E21" s="6">
        <v>375</v>
      </c>
      <c r="F21" s="6">
        <v>204</v>
      </c>
      <c r="G21" s="6">
        <v>152</v>
      </c>
      <c r="H21" s="6">
        <v>24</v>
      </c>
      <c r="I21" s="6">
        <v>8</v>
      </c>
    </row>
    <row r="22" spans="1:9" s="19" customFormat="1" ht="18" customHeight="1">
      <c r="A22" s="1176"/>
      <c r="B22" s="379" t="s">
        <v>6</v>
      </c>
      <c r="C22" s="14">
        <f>SUM(D22:I22)</f>
        <v>100</v>
      </c>
      <c r="D22" s="14">
        <f t="shared" ref="D22:I22" si="10">D21/$C21*100</f>
        <v>88.970800809482512</v>
      </c>
      <c r="E22" s="14">
        <f t="shared" si="10"/>
        <v>5.4206418039895929</v>
      </c>
      <c r="F22" s="14">
        <f t="shared" si="10"/>
        <v>2.9488291413703385</v>
      </c>
      <c r="G22" s="14">
        <f t="shared" si="10"/>
        <v>2.1971668112171145</v>
      </c>
      <c r="H22" s="14">
        <f t="shared" si="10"/>
        <v>0.3469210754553339</v>
      </c>
      <c r="I22" s="14">
        <f t="shared" si="10"/>
        <v>0.11564035848511131</v>
      </c>
    </row>
    <row r="23" spans="1:9" s="15" customFormat="1" ht="14.25">
      <c r="A23" s="650" t="s">
        <v>848</v>
      </c>
      <c r="B23" s="260"/>
    </row>
    <row r="24" spans="1:9" s="15" customFormat="1" ht="12.75">
      <c r="A24" s="1173" t="s">
        <v>465</v>
      </c>
      <c r="B24" s="1174"/>
      <c r="C24" s="1174"/>
      <c r="D24" s="1174"/>
      <c r="E24" s="1174"/>
      <c r="F24" s="1174"/>
    </row>
    <row r="25" spans="1:9">
      <c r="A25" s="262"/>
      <c r="B25" s="256"/>
    </row>
  </sheetData>
  <mergeCells count="13">
    <mergeCell ref="A9:A10"/>
    <mergeCell ref="A1:I1"/>
    <mergeCell ref="A2:B2"/>
    <mergeCell ref="A3:A4"/>
    <mergeCell ref="A5:A6"/>
    <mergeCell ref="A7:A8"/>
    <mergeCell ref="A24:F24"/>
    <mergeCell ref="A11:A12"/>
    <mergeCell ref="A13:A14"/>
    <mergeCell ref="A15:A16"/>
    <mergeCell ref="A17:A18"/>
    <mergeCell ref="A19:A20"/>
    <mergeCell ref="A21:A2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4"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V38"/>
  <sheetViews>
    <sheetView showGridLines="0" zoomScaleNormal="100" workbookViewId="0">
      <selection sqref="A1:M1"/>
    </sheetView>
  </sheetViews>
  <sheetFormatPr defaultColWidth="13" defaultRowHeight="15.75"/>
  <cols>
    <col min="1" max="1" width="22.125" style="3" bestFit="1" customWidth="1"/>
    <col min="2" max="9" width="11.625" style="3" customWidth="1"/>
    <col min="10" max="79" width="13" style="3" customWidth="1"/>
    <col min="80" max="16384" width="13" style="3"/>
  </cols>
  <sheetData>
    <row r="1" spans="1:22" s="1" customFormat="1" ht="20.25">
      <c r="A1" s="1043" t="s">
        <v>1112</v>
      </c>
      <c r="B1" s="1043"/>
      <c r="C1" s="1043"/>
      <c r="D1" s="1043"/>
      <c r="E1" s="1043"/>
      <c r="F1" s="1043"/>
      <c r="G1" s="1043"/>
      <c r="H1" s="1043"/>
      <c r="I1" s="1043"/>
      <c r="J1" s="1043"/>
      <c r="K1" s="1043"/>
      <c r="L1" s="1043"/>
      <c r="M1" s="1043"/>
      <c r="N1" s="380"/>
      <c r="O1" s="380"/>
      <c r="P1" s="380"/>
      <c r="Q1" s="380"/>
      <c r="R1" s="380"/>
      <c r="S1" s="380"/>
      <c r="T1" s="380"/>
      <c r="U1" s="380"/>
      <c r="V1" s="380"/>
    </row>
    <row r="2" spans="1:22" s="1" customFormat="1" ht="17.25" customHeight="1">
      <c r="A2" s="777"/>
      <c r="B2" s="777"/>
      <c r="C2" s="777"/>
      <c r="D2" s="777"/>
      <c r="E2" s="777"/>
      <c r="F2" s="777"/>
      <c r="G2" s="777"/>
      <c r="H2" s="777"/>
      <c r="I2" s="777"/>
      <c r="J2" s="777"/>
      <c r="K2" s="777"/>
      <c r="L2" s="1178" t="s">
        <v>1105</v>
      </c>
      <c r="M2" s="1178"/>
      <c r="N2" s="380"/>
      <c r="O2" s="380"/>
      <c r="P2" s="380"/>
      <c r="Q2" s="380"/>
      <c r="R2" s="380"/>
      <c r="S2" s="380"/>
      <c r="T2" s="380"/>
      <c r="U2" s="380"/>
      <c r="V2" s="380"/>
    </row>
    <row r="3" spans="1:22" ht="16.5">
      <c r="A3" s="778"/>
      <c r="B3" s="1177" t="s">
        <v>161</v>
      </c>
      <c r="C3" s="1177" t="s">
        <v>17</v>
      </c>
      <c r="D3" s="1177" t="s">
        <v>18</v>
      </c>
      <c r="E3" s="1177" t="s">
        <v>19</v>
      </c>
      <c r="F3" s="1177" t="s">
        <v>20</v>
      </c>
      <c r="G3" s="1177" t="s">
        <v>21</v>
      </c>
      <c r="H3" s="1177" t="s">
        <v>1</v>
      </c>
      <c r="I3" s="1177" t="s">
        <v>2</v>
      </c>
      <c r="J3" s="1177" t="s">
        <v>3</v>
      </c>
      <c r="K3" s="1177" t="s">
        <v>1106</v>
      </c>
      <c r="L3" s="1177"/>
      <c r="M3" s="1177"/>
    </row>
    <row r="4" spans="1:22" ht="16.5">
      <c r="A4" s="779"/>
      <c r="B4" s="1000"/>
      <c r="C4" s="1000"/>
      <c r="D4" s="1000"/>
      <c r="E4" s="1000"/>
      <c r="F4" s="1000"/>
      <c r="G4" s="1000"/>
      <c r="H4" s="1000"/>
      <c r="I4" s="1000"/>
      <c r="J4" s="1000"/>
      <c r="K4" s="381" t="s">
        <v>1107</v>
      </c>
      <c r="L4" s="382" t="s">
        <v>1108</v>
      </c>
      <c r="M4" s="382" t="s">
        <v>1109</v>
      </c>
    </row>
    <row r="5" spans="1:22" s="210" customFormat="1" ht="20.100000000000001" customHeight="1">
      <c r="A5" s="679" t="s">
        <v>1113</v>
      </c>
      <c r="B5" s="383">
        <v>33613.810100000002</v>
      </c>
      <c r="C5" s="383">
        <v>146052.2316</v>
      </c>
      <c r="D5" s="383">
        <v>86190.967699999994</v>
      </c>
      <c r="E5" s="383">
        <v>248415.864</v>
      </c>
      <c r="F5" s="383">
        <v>48417.894800000002</v>
      </c>
      <c r="G5" s="383">
        <v>175442.72640000001</v>
      </c>
      <c r="H5" s="383">
        <v>863877.54429999995</v>
      </c>
      <c r="I5" s="383">
        <v>1121402.5103</v>
      </c>
      <c r="J5" s="383">
        <v>1651677.8944999999</v>
      </c>
      <c r="K5" s="383">
        <v>2160679.253</v>
      </c>
      <c r="L5" s="383">
        <v>2114136.3202</v>
      </c>
      <c r="M5" s="383">
        <v>46542.932800000002</v>
      </c>
    </row>
    <row r="6" spans="1:22" s="210" customFormat="1" ht="20.100000000000001" customHeight="1">
      <c r="A6" s="679" t="s">
        <v>1114</v>
      </c>
      <c r="B6" s="383">
        <v>12874.963299999999</v>
      </c>
      <c r="C6" s="383">
        <v>27119.813300000002</v>
      </c>
      <c r="D6" s="383">
        <v>37307.193500000001</v>
      </c>
      <c r="E6" s="383">
        <v>148601.74650000001</v>
      </c>
      <c r="F6" s="383">
        <v>14330.3372</v>
      </c>
      <c r="G6" s="383">
        <v>23892.014899999998</v>
      </c>
      <c r="H6" s="383">
        <v>29863.64</v>
      </c>
      <c r="I6" s="383">
        <v>26084.335200000001</v>
      </c>
      <c r="J6" s="383">
        <v>65854.530899999998</v>
      </c>
      <c r="K6" s="383">
        <v>957620.00260000001</v>
      </c>
      <c r="L6" s="383">
        <v>955951.80590000004</v>
      </c>
      <c r="M6" s="383">
        <v>1668.1967</v>
      </c>
    </row>
    <row r="7" spans="1:22" s="210" customFormat="1" ht="20.100000000000001" customHeight="1">
      <c r="A7" s="679" t="s">
        <v>1115</v>
      </c>
      <c r="B7" s="383">
        <v>203.22640000000001</v>
      </c>
      <c r="C7" s="383">
        <v>3321.8993</v>
      </c>
      <c r="D7" s="383">
        <v>791.82830000000001</v>
      </c>
      <c r="E7" s="383">
        <v>867.96870000000001</v>
      </c>
      <c r="F7" s="383">
        <v>249.73859999999999</v>
      </c>
      <c r="G7" s="383">
        <v>85480.99</v>
      </c>
      <c r="H7" s="383">
        <v>221063.42860000001</v>
      </c>
      <c r="I7" s="383">
        <v>309737.9375</v>
      </c>
      <c r="J7" s="383">
        <v>268439.84909999999</v>
      </c>
      <c r="K7" s="383">
        <v>408391.8406</v>
      </c>
      <c r="L7" s="383">
        <v>396367.92749999999</v>
      </c>
      <c r="M7" s="383">
        <v>12023.9131</v>
      </c>
    </row>
    <row r="8" spans="1:22" s="210" customFormat="1" ht="20.100000000000001" customHeight="1">
      <c r="A8" s="679" t="s">
        <v>1116</v>
      </c>
      <c r="B8" s="383">
        <v>1552.7048</v>
      </c>
      <c r="C8" s="383">
        <v>2681.0513000000001</v>
      </c>
      <c r="D8" s="383">
        <v>2078.7242000000001</v>
      </c>
      <c r="E8" s="383">
        <v>1362.8393000000001</v>
      </c>
      <c r="F8" s="383">
        <v>3290.3818999999999</v>
      </c>
      <c r="G8" s="383">
        <v>1595.7430999999999</v>
      </c>
      <c r="H8" s="383">
        <v>64824.917600000001</v>
      </c>
      <c r="I8" s="383">
        <v>339341.86859999999</v>
      </c>
      <c r="J8" s="383">
        <v>432733.18209999998</v>
      </c>
      <c r="K8" s="383">
        <v>212126.5288</v>
      </c>
      <c r="L8" s="383">
        <v>212125.88260000001</v>
      </c>
      <c r="M8" s="383">
        <v>0.6462</v>
      </c>
    </row>
    <row r="9" spans="1:22" s="210" customFormat="1" ht="20.100000000000001" customHeight="1">
      <c r="A9" s="679" t="s">
        <v>1117</v>
      </c>
      <c r="B9" s="383">
        <v>2244.4890999999998</v>
      </c>
      <c r="C9" s="383">
        <v>86609.216400000005</v>
      </c>
      <c r="D9" s="383">
        <v>3433.4333999999999</v>
      </c>
      <c r="E9" s="383">
        <v>50728.887699999999</v>
      </c>
      <c r="F9" s="383">
        <v>7745.2936</v>
      </c>
      <c r="G9" s="383">
        <v>14143.4899</v>
      </c>
      <c r="H9" s="383">
        <v>175013.6943</v>
      </c>
      <c r="I9" s="383">
        <v>27897.673500000001</v>
      </c>
      <c r="J9" s="383">
        <v>413590.90720000002</v>
      </c>
      <c r="K9" s="383">
        <v>106807.0048</v>
      </c>
      <c r="L9" s="383">
        <v>101465.7098</v>
      </c>
      <c r="M9" s="383">
        <v>5341.2950000000001</v>
      </c>
    </row>
    <row r="10" spans="1:22" s="210" customFormat="1" ht="20.100000000000001" customHeight="1">
      <c r="A10" s="679" t="s">
        <v>1118</v>
      </c>
      <c r="B10" s="383">
        <v>60.060899999999997</v>
      </c>
      <c r="C10" s="383">
        <v>20.373999999999999</v>
      </c>
      <c r="D10" s="383">
        <v>27.648499999999999</v>
      </c>
      <c r="E10" s="383">
        <v>185.43870000000001</v>
      </c>
      <c r="F10" s="383">
        <v>2.4900000000000002</v>
      </c>
      <c r="G10" s="383">
        <v>3808.6959999999999</v>
      </c>
      <c r="H10" s="383">
        <v>46939.127500000002</v>
      </c>
      <c r="I10" s="383">
        <v>149861.0955</v>
      </c>
      <c r="J10" s="383">
        <v>81195.557199999996</v>
      </c>
      <c r="K10" s="383">
        <v>90218.204299999998</v>
      </c>
      <c r="L10" s="383">
        <v>85892.815199999997</v>
      </c>
      <c r="M10" s="383">
        <v>4325.3891000000003</v>
      </c>
    </row>
    <row r="11" spans="1:22" s="210" customFormat="1" ht="20.100000000000001" customHeight="1">
      <c r="A11" s="679" t="s">
        <v>1119</v>
      </c>
      <c r="B11" s="383">
        <v>9.75</v>
      </c>
      <c r="C11" s="383">
        <v>0.25800000000000001</v>
      </c>
      <c r="D11" s="383">
        <v>140</v>
      </c>
      <c r="E11" s="383">
        <v>14.58</v>
      </c>
      <c r="F11" s="203">
        <v>0</v>
      </c>
      <c r="G11" s="383">
        <v>12803.444</v>
      </c>
      <c r="H11" s="383">
        <v>61522.746800000001</v>
      </c>
      <c r="I11" s="383">
        <v>69541.636799999993</v>
      </c>
      <c r="J11" s="383">
        <v>72811.663100000005</v>
      </c>
      <c r="K11" s="383">
        <v>71616.850600000005</v>
      </c>
      <c r="L11" s="383">
        <v>71454.445600000006</v>
      </c>
      <c r="M11" s="383">
        <v>162.405</v>
      </c>
    </row>
    <row r="12" spans="1:22" s="210" customFormat="1" ht="20.100000000000001" customHeight="1">
      <c r="A12" s="679" t="s">
        <v>1120</v>
      </c>
      <c r="B12" s="383">
        <v>50.574399999999997</v>
      </c>
      <c r="C12" s="383">
        <v>2.6</v>
      </c>
      <c r="D12" s="203">
        <v>0</v>
      </c>
      <c r="E12" s="383">
        <v>0.05</v>
      </c>
      <c r="F12" s="383">
        <v>87.74</v>
      </c>
      <c r="G12" s="383">
        <v>873.76149999999996</v>
      </c>
      <c r="H12" s="383">
        <v>30512.325099999998</v>
      </c>
      <c r="I12" s="383">
        <v>14971.6304</v>
      </c>
      <c r="J12" s="383">
        <v>28939.173999999999</v>
      </c>
      <c r="K12" s="383">
        <v>64600.979399999997</v>
      </c>
      <c r="L12" s="383">
        <v>64600.979399999997</v>
      </c>
      <c r="M12" s="203">
        <v>0</v>
      </c>
    </row>
    <row r="13" spans="1:22" s="210" customFormat="1" ht="20.100000000000001" customHeight="1">
      <c r="A13" s="679" t="s">
        <v>1121</v>
      </c>
      <c r="B13" s="383">
        <v>333.41430000000003</v>
      </c>
      <c r="C13" s="383">
        <v>394.99</v>
      </c>
      <c r="D13" s="383">
        <v>459.89100000000002</v>
      </c>
      <c r="E13" s="383">
        <v>266.0523</v>
      </c>
      <c r="F13" s="383">
        <v>71.260000000000005</v>
      </c>
      <c r="G13" s="383">
        <v>1642.3452</v>
      </c>
      <c r="H13" s="383">
        <v>22123.3822</v>
      </c>
      <c r="I13" s="383">
        <v>31420.339899999999</v>
      </c>
      <c r="J13" s="383">
        <v>93467.642699999997</v>
      </c>
      <c r="K13" s="383">
        <v>43793.019699999997</v>
      </c>
      <c r="L13" s="383">
        <v>32858.213499999998</v>
      </c>
      <c r="M13" s="383">
        <v>10934.806200000001</v>
      </c>
    </row>
    <row r="14" spans="1:22" s="210" customFormat="1" ht="20.100000000000001" customHeight="1">
      <c r="A14" s="679" t="s">
        <v>1122</v>
      </c>
      <c r="B14" s="383">
        <v>2049.6296000000002</v>
      </c>
      <c r="C14" s="383">
        <v>4310.3154000000004</v>
      </c>
      <c r="D14" s="383">
        <v>4061.4810000000002</v>
      </c>
      <c r="E14" s="383">
        <v>6989.8534</v>
      </c>
      <c r="F14" s="383">
        <v>5140.5688</v>
      </c>
      <c r="G14" s="383">
        <v>12649.921899999999</v>
      </c>
      <c r="H14" s="383">
        <v>38086.729599999999</v>
      </c>
      <c r="I14" s="383">
        <v>34168.8675</v>
      </c>
      <c r="J14" s="383">
        <v>28664.060799999999</v>
      </c>
      <c r="K14" s="383">
        <v>37278.6443</v>
      </c>
      <c r="L14" s="383">
        <v>36946.425999999999</v>
      </c>
      <c r="M14" s="383">
        <v>332.2183</v>
      </c>
    </row>
    <row r="15" spans="1:22" s="210" customFormat="1" ht="20.100000000000001" customHeight="1">
      <c r="A15" s="679" t="s">
        <v>1123</v>
      </c>
      <c r="B15" s="383">
        <v>0.3</v>
      </c>
      <c r="C15" s="383">
        <v>2658.7365</v>
      </c>
      <c r="D15" s="383">
        <v>14682.906999999999</v>
      </c>
      <c r="E15" s="383">
        <v>21632.6047</v>
      </c>
      <c r="F15" s="383">
        <v>6875.4204</v>
      </c>
      <c r="G15" s="203">
        <v>0</v>
      </c>
      <c r="H15" s="383">
        <v>63.438299999999998</v>
      </c>
      <c r="I15" s="383">
        <v>1146.4634000000001</v>
      </c>
      <c r="J15" s="383">
        <v>235.4349</v>
      </c>
      <c r="K15" s="383">
        <v>20029.809099999999</v>
      </c>
      <c r="L15" s="383">
        <v>17055.938200000001</v>
      </c>
      <c r="M15" s="383">
        <v>2973.8708999999999</v>
      </c>
    </row>
    <row r="16" spans="1:22" s="210" customFormat="1" ht="20.100000000000001" customHeight="1">
      <c r="A16" s="679" t="s">
        <v>1124</v>
      </c>
      <c r="B16" s="203">
        <v>0</v>
      </c>
      <c r="C16" s="203">
        <v>0</v>
      </c>
      <c r="D16" s="203">
        <v>0</v>
      </c>
      <c r="E16" s="203">
        <v>0</v>
      </c>
      <c r="F16" s="203">
        <v>0</v>
      </c>
      <c r="G16" s="383">
        <v>5.1570999999999998</v>
      </c>
      <c r="H16" s="383">
        <v>27.333100000000002</v>
      </c>
      <c r="I16" s="383">
        <v>666.61699999999996</v>
      </c>
      <c r="J16" s="383">
        <v>1739.4185</v>
      </c>
      <c r="K16" s="383">
        <v>17034.52</v>
      </c>
      <c r="L16" s="383">
        <v>17034.52</v>
      </c>
      <c r="M16" s="203">
        <v>0</v>
      </c>
    </row>
    <row r="17" spans="1:13" s="210" customFormat="1" ht="20.100000000000001" customHeight="1">
      <c r="A17" s="679" t="s">
        <v>1125</v>
      </c>
      <c r="B17" s="383">
        <v>1.8431</v>
      </c>
      <c r="C17" s="383">
        <v>8.4550000000000001</v>
      </c>
      <c r="D17" s="383">
        <v>77.816999999999993</v>
      </c>
      <c r="E17" s="383">
        <v>1.37</v>
      </c>
      <c r="F17" s="383">
        <v>2.0609999999999999</v>
      </c>
      <c r="G17" s="383">
        <v>2195.8018999999999</v>
      </c>
      <c r="H17" s="383">
        <v>30961.467000000001</v>
      </c>
      <c r="I17" s="383">
        <v>17516.896400000001</v>
      </c>
      <c r="J17" s="383">
        <v>13937.8531</v>
      </c>
      <c r="K17" s="383">
        <v>15566.824500000001</v>
      </c>
      <c r="L17" s="383">
        <v>15563.887699999999</v>
      </c>
      <c r="M17" s="383">
        <v>2.9367999999999999</v>
      </c>
    </row>
    <row r="18" spans="1:13" s="210" customFormat="1" ht="20.100000000000001" customHeight="1">
      <c r="A18" s="679" t="s">
        <v>1126</v>
      </c>
      <c r="B18" s="383">
        <v>10240.0905</v>
      </c>
      <c r="C18" s="383">
        <v>14108.738499999999</v>
      </c>
      <c r="D18" s="383">
        <v>16404.256399999998</v>
      </c>
      <c r="E18" s="383">
        <v>11740.3334</v>
      </c>
      <c r="F18" s="383">
        <v>6321.1251000000002</v>
      </c>
      <c r="G18" s="383">
        <v>8809.7332000000006</v>
      </c>
      <c r="H18" s="383">
        <v>5282.9331000000002</v>
      </c>
      <c r="I18" s="383">
        <v>7683.5025999999998</v>
      </c>
      <c r="J18" s="383">
        <v>6438.9893000000002</v>
      </c>
      <c r="K18" s="383">
        <v>9463.3240999999998</v>
      </c>
      <c r="L18" s="383">
        <v>9463.1241000000009</v>
      </c>
      <c r="M18" s="383">
        <v>0.2</v>
      </c>
    </row>
    <row r="19" spans="1:13" s="210" customFormat="1" ht="20.100000000000001" customHeight="1">
      <c r="A19" s="679" t="s">
        <v>1127</v>
      </c>
      <c r="B19" s="383">
        <v>40</v>
      </c>
      <c r="C19" s="383">
        <v>0.92600000000000005</v>
      </c>
      <c r="D19" s="383">
        <v>14.957599999999999</v>
      </c>
      <c r="E19" s="203">
        <v>0</v>
      </c>
      <c r="F19" s="383">
        <v>26.696400000000001</v>
      </c>
      <c r="G19" s="383">
        <v>36.050400000000003</v>
      </c>
      <c r="H19" s="383">
        <v>5498.2232999999997</v>
      </c>
      <c r="I19" s="383">
        <v>3850.1406000000002</v>
      </c>
      <c r="J19" s="383">
        <v>8364.48</v>
      </c>
      <c r="K19" s="383">
        <v>6857.7157999999999</v>
      </c>
      <c r="L19" s="383">
        <v>6857.7157999999999</v>
      </c>
      <c r="M19" s="203">
        <v>0</v>
      </c>
    </row>
    <row r="20" spans="1:13" s="210" customFormat="1" ht="20.100000000000001" customHeight="1">
      <c r="A20" s="679" t="s">
        <v>1128</v>
      </c>
      <c r="B20" s="203">
        <v>0</v>
      </c>
      <c r="C20" s="383">
        <v>0.43890000000000001</v>
      </c>
      <c r="D20" s="383">
        <v>300</v>
      </c>
      <c r="E20" s="383">
        <v>71.899000000000001</v>
      </c>
      <c r="F20" s="203">
        <v>0</v>
      </c>
      <c r="G20" s="383">
        <v>194.0839</v>
      </c>
      <c r="H20" s="383">
        <v>12043.369000000001</v>
      </c>
      <c r="I20" s="383">
        <v>9963.7283000000007</v>
      </c>
      <c r="J20" s="383">
        <v>3568.3795</v>
      </c>
      <c r="K20" s="383">
        <v>6337.0848999999998</v>
      </c>
      <c r="L20" s="383">
        <v>6337.0848999999998</v>
      </c>
      <c r="M20" s="203">
        <v>0</v>
      </c>
    </row>
    <row r="21" spans="1:13" s="210" customFormat="1" ht="20.100000000000001" customHeight="1">
      <c r="A21" s="679" t="s">
        <v>1129</v>
      </c>
      <c r="B21" s="203">
        <v>0</v>
      </c>
      <c r="C21" s="203">
        <v>0</v>
      </c>
      <c r="D21" s="203">
        <v>0</v>
      </c>
      <c r="E21" s="203">
        <v>0</v>
      </c>
      <c r="F21" s="383">
        <v>72.97</v>
      </c>
      <c r="G21" s="383">
        <v>761.96259999999995</v>
      </c>
      <c r="H21" s="383">
        <v>9730.4686000000002</v>
      </c>
      <c r="I21" s="383">
        <v>10874.0162</v>
      </c>
      <c r="J21" s="383">
        <v>15052.548000000001</v>
      </c>
      <c r="K21" s="383">
        <v>5852.6815999999999</v>
      </c>
      <c r="L21" s="383">
        <v>5024.0115999999998</v>
      </c>
      <c r="M21" s="383">
        <v>828.67</v>
      </c>
    </row>
    <row r="22" spans="1:13" s="210" customFormat="1" ht="20.100000000000001" customHeight="1">
      <c r="A22" s="679" t="s">
        <v>1130</v>
      </c>
      <c r="B22" s="383">
        <v>182.28819999999999</v>
      </c>
      <c r="C22" s="383">
        <v>562.7097</v>
      </c>
      <c r="D22" s="383">
        <v>285.81200000000001</v>
      </c>
      <c r="E22" s="383">
        <v>493.09829999999999</v>
      </c>
      <c r="F22" s="383">
        <v>945.41430000000003</v>
      </c>
      <c r="G22" s="383">
        <v>561.83870000000002</v>
      </c>
      <c r="H22" s="383">
        <v>2975.0302000000001</v>
      </c>
      <c r="I22" s="383">
        <v>4444.5237999999999</v>
      </c>
      <c r="J22" s="383">
        <v>7883.4588999999996</v>
      </c>
      <c r="K22" s="383">
        <v>5460.2773999999999</v>
      </c>
      <c r="L22" s="383">
        <v>5460.2773999999999</v>
      </c>
      <c r="M22" s="203">
        <v>0</v>
      </c>
    </row>
    <row r="23" spans="1:13" s="210" customFormat="1" ht="20.100000000000001" customHeight="1">
      <c r="A23" s="679" t="s">
        <v>1131</v>
      </c>
      <c r="B23" s="203">
        <v>0</v>
      </c>
      <c r="C23" s="203">
        <v>0</v>
      </c>
      <c r="D23" s="383">
        <v>3260</v>
      </c>
      <c r="E23" s="203">
        <v>0</v>
      </c>
      <c r="F23" s="383">
        <v>162.22</v>
      </c>
      <c r="G23" s="383">
        <v>1214.069</v>
      </c>
      <c r="H23" s="383">
        <v>2806.6873999999998</v>
      </c>
      <c r="I23" s="383">
        <v>2562.9088000000002</v>
      </c>
      <c r="J23" s="383">
        <v>5069.7071999999998</v>
      </c>
      <c r="K23" s="383">
        <v>3632.9639000000002</v>
      </c>
      <c r="L23" s="383">
        <v>3566.7460000000001</v>
      </c>
      <c r="M23" s="383">
        <v>66.2179</v>
      </c>
    </row>
    <row r="24" spans="1:13" s="210" customFormat="1" ht="20.100000000000001" customHeight="1">
      <c r="A24" s="679" t="s">
        <v>1132</v>
      </c>
      <c r="B24" s="383">
        <v>45.18</v>
      </c>
      <c r="C24" s="383">
        <v>0.9042</v>
      </c>
      <c r="D24" s="203">
        <v>0</v>
      </c>
      <c r="E24" s="383">
        <v>2.85</v>
      </c>
      <c r="F24" s="383">
        <v>0.05</v>
      </c>
      <c r="G24" s="383">
        <v>89.501199999999997</v>
      </c>
      <c r="H24" s="383">
        <v>1296.1709000000001</v>
      </c>
      <c r="I24" s="383">
        <v>1532.2093</v>
      </c>
      <c r="J24" s="383">
        <v>1675.999</v>
      </c>
      <c r="K24" s="383">
        <v>2756.5524999999998</v>
      </c>
      <c r="L24" s="383">
        <v>2756.5524999999998</v>
      </c>
      <c r="M24" s="203">
        <v>0</v>
      </c>
    </row>
    <row r="25" spans="1:13" s="210" customFormat="1" ht="20.100000000000001" customHeight="1">
      <c r="A25" s="679" t="s">
        <v>1133</v>
      </c>
      <c r="B25" s="383">
        <v>2.6120000000000001</v>
      </c>
      <c r="C25" s="383">
        <v>456.59829999999999</v>
      </c>
      <c r="D25" s="383">
        <v>111.37179999999999</v>
      </c>
      <c r="E25" s="383">
        <v>14</v>
      </c>
      <c r="F25" s="383">
        <v>26.635000000000002</v>
      </c>
      <c r="G25" s="383">
        <v>262.05500000000001</v>
      </c>
      <c r="H25" s="383">
        <v>2399.2692000000002</v>
      </c>
      <c r="I25" s="383">
        <v>7091.3852999999999</v>
      </c>
      <c r="J25" s="383">
        <v>1240.7474</v>
      </c>
      <c r="K25" s="383">
        <v>2755.7123000000001</v>
      </c>
      <c r="L25" s="383">
        <v>2755.7123000000001</v>
      </c>
      <c r="M25" s="203">
        <v>0</v>
      </c>
    </row>
    <row r="26" spans="1:13" s="210" customFormat="1" ht="20.100000000000001" customHeight="1">
      <c r="A26" s="679" t="s">
        <v>1134</v>
      </c>
      <c r="B26" s="203">
        <v>0</v>
      </c>
      <c r="C26" s="203">
        <v>0</v>
      </c>
      <c r="D26" s="203">
        <v>0</v>
      </c>
      <c r="E26" s="203">
        <v>0</v>
      </c>
      <c r="F26" s="203">
        <v>0</v>
      </c>
      <c r="G26" s="383">
        <v>112.3904</v>
      </c>
      <c r="H26" s="383">
        <v>69953.248399999997</v>
      </c>
      <c r="I26" s="383">
        <v>554.03</v>
      </c>
      <c r="J26" s="383">
        <v>1766.1138000000001</v>
      </c>
      <c r="K26" s="383">
        <v>933.96050000000002</v>
      </c>
      <c r="L26" s="383">
        <v>933.96050000000002</v>
      </c>
      <c r="M26" s="203">
        <v>0</v>
      </c>
    </row>
    <row r="27" spans="1:13" s="210" customFormat="1" ht="20.100000000000001" customHeight="1">
      <c r="A27" s="679" t="s">
        <v>1135</v>
      </c>
      <c r="B27" s="203">
        <v>0</v>
      </c>
      <c r="C27" s="383">
        <v>0.5</v>
      </c>
      <c r="D27" s="383">
        <v>8.8000000000000007</v>
      </c>
      <c r="E27" s="383">
        <v>120</v>
      </c>
      <c r="F27" s="383">
        <v>4</v>
      </c>
      <c r="G27" s="383">
        <v>168.36539999999999</v>
      </c>
      <c r="H27" s="383">
        <v>545.1499</v>
      </c>
      <c r="I27" s="383">
        <v>511.97210000000001</v>
      </c>
      <c r="J27" s="383">
        <v>1040.1692</v>
      </c>
      <c r="K27" s="383">
        <v>350.387</v>
      </c>
      <c r="L27" s="383">
        <v>350.387</v>
      </c>
      <c r="M27" s="203">
        <v>0</v>
      </c>
    </row>
    <row r="28" spans="1:13" s="210" customFormat="1" ht="20.100000000000001" customHeight="1">
      <c r="A28" s="679" t="s">
        <v>1136</v>
      </c>
      <c r="B28" s="383">
        <v>0.1</v>
      </c>
      <c r="C28" s="203">
        <v>0</v>
      </c>
      <c r="D28" s="203">
        <v>0</v>
      </c>
      <c r="E28" s="203">
        <v>0</v>
      </c>
      <c r="F28" s="203">
        <v>0</v>
      </c>
      <c r="G28" s="383">
        <v>88.896600000000007</v>
      </c>
      <c r="H28" s="383">
        <v>401.99</v>
      </c>
      <c r="I28" s="383">
        <v>15.025</v>
      </c>
      <c r="J28" s="383">
        <v>47581.656199999998</v>
      </c>
      <c r="K28" s="383">
        <v>83.96</v>
      </c>
      <c r="L28" s="383">
        <v>83.96</v>
      </c>
      <c r="M28" s="203">
        <v>0</v>
      </c>
    </row>
    <row r="29" spans="1:13" s="210" customFormat="1" ht="20.100000000000001" customHeight="1">
      <c r="A29" s="679" t="s">
        <v>1137</v>
      </c>
      <c r="B29" s="203">
        <v>0</v>
      </c>
      <c r="C29" s="203">
        <v>0</v>
      </c>
      <c r="D29" s="203">
        <v>0</v>
      </c>
      <c r="E29" s="203">
        <v>0</v>
      </c>
      <c r="F29" s="203">
        <v>0</v>
      </c>
      <c r="G29" s="203">
        <v>0</v>
      </c>
      <c r="H29" s="383">
        <v>1363.9122</v>
      </c>
      <c r="I29" s="383">
        <v>696.30539999999996</v>
      </c>
      <c r="J29" s="383">
        <v>1800</v>
      </c>
      <c r="K29" s="383">
        <v>10</v>
      </c>
      <c r="L29" s="383">
        <v>10</v>
      </c>
      <c r="M29" s="203">
        <v>0</v>
      </c>
    </row>
    <row r="30" spans="1:13" s="210" customFormat="1" ht="20.100000000000001" customHeight="1">
      <c r="A30" s="679" t="s">
        <v>1138</v>
      </c>
      <c r="B30" s="203">
        <v>0</v>
      </c>
      <c r="C30" s="203">
        <v>0</v>
      </c>
      <c r="D30" s="203">
        <v>0</v>
      </c>
      <c r="E30" s="203">
        <v>0</v>
      </c>
      <c r="F30" s="203">
        <v>0</v>
      </c>
      <c r="G30" s="203">
        <v>0</v>
      </c>
      <c r="H30" s="383">
        <v>0.99</v>
      </c>
      <c r="I30" s="203">
        <v>0</v>
      </c>
      <c r="J30" s="383">
        <v>1627.2891999999999</v>
      </c>
      <c r="K30" s="203">
        <v>0</v>
      </c>
      <c r="L30" s="203">
        <v>0</v>
      </c>
      <c r="M30" s="203">
        <v>0</v>
      </c>
    </row>
    <row r="31" spans="1:13" ht="20.100000000000001" customHeight="1">
      <c r="A31" s="679" t="s">
        <v>1139</v>
      </c>
      <c r="B31" s="203">
        <v>0</v>
      </c>
      <c r="C31" s="203">
        <v>0</v>
      </c>
      <c r="D31" s="203">
        <v>0</v>
      </c>
      <c r="E31" s="203">
        <v>0</v>
      </c>
      <c r="F31" s="203">
        <v>0</v>
      </c>
      <c r="G31" s="383">
        <v>4.8464999999999998</v>
      </c>
      <c r="H31" s="383">
        <v>1132.2170000000001</v>
      </c>
      <c r="I31" s="203">
        <v>0</v>
      </c>
      <c r="J31" s="383">
        <v>7986.4791999999998</v>
      </c>
      <c r="K31" s="203">
        <v>0</v>
      </c>
      <c r="L31" s="203">
        <v>0</v>
      </c>
      <c r="M31" s="203">
        <v>0</v>
      </c>
    </row>
    <row r="32" spans="1:13" ht="20.100000000000001" customHeight="1">
      <c r="A32" s="683" t="s">
        <v>1140</v>
      </c>
      <c r="B32" s="384">
        <v>3722.5835000000043</v>
      </c>
      <c r="C32" s="384">
        <v>3793.7067999999854</v>
      </c>
      <c r="D32" s="833">
        <v>2744.8460000000196</v>
      </c>
      <c r="E32" s="384">
        <v>5322.2920000000158</v>
      </c>
      <c r="F32" s="384">
        <v>3063.4925000000003</v>
      </c>
      <c r="G32" s="384">
        <v>4047.5679999999702</v>
      </c>
      <c r="H32" s="384">
        <v>27445.654999999912</v>
      </c>
      <c r="I32" s="384">
        <v>49267.401199999964</v>
      </c>
      <c r="J32" s="384">
        <v>38972.60400000005</v>
      </c>
      <c r="K32" s="384">
        <v>71100.404300000053</v>
      </c>
      <c r="L32" s="384">
        <v>63218.236700000009</v>
      </c>
      <c r="M32" s="384">
        <v>7882.167600000008</v>
      </c>
    </row>
    <row r="33" spans="1:9">
      <c r="A33" s="15" t="s">
        <v>1110</v>
      </c>
    </row>
    <row r="34" spans="1:9">
      <c r="A34" s="385" t="s">
        <v>1111</v>
      </c>
    </row>
    <row r="37" spans="1:9" s="15" customFormat="1" ht="12.75">
      <c r="I37" s="386" t="s">
        <v>157</v>
      </c>
    </row>
    <row r="38" spans="1:9" ht="14.25" customHeight="1"/>
  </sheetData>
  <mergeCells count="12">
    <mergeCell ref="J3:J4"/>
    <mergeCell ref="K3:M3"/>
    <mergeCell ref="A1:M1"/>
    <mergeCell ref="L2:M2"/>
    <mergeCell ref="B3:B4"/>
    <mergeCell ref="C3:C4"/>
    <mergeCell ref="D3:D4"/>
    <mergeCell ref="E3:E4"/>
    <mergeCell ref="F3:F4"/>
    <mergeCell ref="G3:G4"/>
    <mergeCell ref="H3:H4"/>
    <mergeCell ref="I3:I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49"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468"/>
  <sheetViews>
    <sheetView showGridLines="0" workbookViewId="0">
      <selection sqref="A1:Q1"/>
    </sheetView>
  </sheetViews>
  <sheetFormatPr defaultColWidth="8.875" defaultRowHeight="15.75"/>
  <cols>
    <col min="1" max="1" width="6" style="388" customWidth="1"/>
    <col min="2" max="2" width="6" style="387" customWidth="1"/>
    <col min="3" max="3" width="10.875" style="387" customWidth="1"/>
    <col min="4" max="4" width="9" style="387" bestFit="1" customWidth="1"/>
    <col min="5" max="5" width="9.125" style="387" bestFit="1" customWidth="1"/>
    <col min="6" max="6" width="6.875" style="387" customWidth="1"/>
    <col min="7" max="10" width="9.625" style="387" customWidth="1"/>
    <col min="11" max="13" width="8.125" style="387" customWidth="1"/>
    <col min="14" max="15" width="9.625" style="387" customWidth="1"/>
    <col min="16" max="16" width="9.625" style="387" bestFit="1" customWidth="1"/>
    <col min="17" max="17" width="8.125" style="396" bestFit="1" customWidth="1"/>
    <col min="18" max="16384" width="8.875" style="387"/>
  </cols>
  <sheetData>
    <row r="1" spans="1:17" ht="20.25">
      <c r="A1" s="1197" t="s">
        <v>1379</v>
      </c>
      <c r="B1" s="1197"/>
      <c r="C1" s="1197"/>
      <c r="D1" s="1197"/>
      <c r="E1" s="1197"/>
      <c r="F1" s="1197"/>
      <c r="G1" s="1197"/>
      <c r="H1" s="1197"/>
      <c r="I1" s="1197"/>
      <c r="J1" s="1197"/>
      <c r="K1" s="1197"/>
      <c r="L1" s="1197"/>
      <c r="M1" s="1197"/>
      <c r="N1" s="1197"/>
      <c r="O1" s="1197"/>
      <c r="P1" s="1197"/>
      <c r="Q1" s="1197"/>
    </row>
    <row r="2" spans="1:17" ht="18.600000000000001" customHeight="1">
      <c r="P2" s="1198" t="s">
        <v>888</v>
      </c>
      <c r="Q2" s="1198"/>
    </row>
    <row r="3" spans="1:17" ht="10.5" customHeight="1">
      <c r="A3" s="1199"/>
      <c r="B3" s="1199"/>
      <c r="C3" s="1189" t="s">
        <v>485</v>
      </c>
      <c r="D3" s="1201" t="s">
        <v>486</v>
      </c>
      <c r="E3" s="1201"/>
      <c r="F3" s="1201"/>
      <c r="G3" s="1189" t="s">
        <v>487</v>
      </c>
      <c r="H3" s="1195" t="s">
        <v>488</v>
      </c>
      <c r="I3" s="1189" t="s">
        <v>489</v>
      </c>
      <c r="J3" s="1195" t="s">
        <v>490</v>
      </c>
      <c r="K3" s="1205" t="s">
        <v>491</v>
      </c>
      <c r="L3" s="1201"/>
      <c r="M3" s="1201"/>
      <c r="N3" s="1181" t="s">
        <v>492</v>
      </c>
      <c r="O3" s="1184" t="s">
        <v>493</v>
      </c>
      <c r="P3" s="1187" t="s">
        <v>494</v>
      </c>
      <c r="Q3" s="1187"/>
    </row>
    <row r="4" spans="1:17" ht="15.75" customHeight="1">
      <c r="A4" s="1200"/>
      <c r="B4" s="1200"/>
      <c r="C4" s="1190"/>
      <c r="D4" s="1202"/>
      <c r="E4" s="1202"/>
      <c r="F4" s="1202"/>
      <c r="G4" s="1190"/>
      <c r="H4" s="1203"/>
      <c r="I4" s="1190"/>
      <c r="J4" s="1203"/>
      <c r="K4" s="1202"/>
      <c r="L4" s="1202"/>
      <c r="M4" s="1202"/>
      <c r="N4" s="1182"/>
      <c r="O4" s="1185"/>
      <c r="P4" s="1188"/>
      <c r="Q4" s="1188"/>
    </row>
    <row r="5" spans="1:17" ht="15" customHeight="1">
      <c r="A5" s="1200"/>
      <c r="B5" s="1200"/>
      <c r="C5" s="1190"/>
      <c r="D5" s="1189" t="s">
        <v>495</v>
      </c>
      <c r="E5" s="1189" t="s">
        <v>496</v>
      </c>
      <c r="F5" s="1192" t="s">
        <v>497</v>
      </c>
      <c r="G5" s="1190"/>
      <c r="H5" s="1203"/>
      <c r="I5" s="1190"/>
      <c r="J5" s="1203"/>
      <c r="K5" s="1189" t="s">
        <v>495</v>
      </c>
      <c r="L5" s="1195" t="s">
        <v>498</v>
      </c>
      <c r="M5" s="1195" t="s">
        <v>499</v>
      </c>
      <c r="N5" s="1182"/>
      <c r="O5" s="1185"/>
      <c r="P5" s="1188"/>
      <c r="Q5" s="1188"/>
    </row>
    <row r="6" spans="1:17" ht="28.35" customHeight="1">
      <c r="A6" s="1200"/>
      <c r="B6" s="1200"/>
      <c r="C6" s="1190"/>
      <c r="D6" s="1190"/>
      <c r="E6" s="1190"/>
      <c r="F6" s="1193"/>
      <c r="G6" s="1190"/>
      <c r="H6" s="1203"/>
      <c r="I6" s="1190"/>
      <c r="J6" s="1203"/>
      <c r="K6" s="1190"/>
      <c r="L6" s="1190"/>
      <c r="M6" s="1190"/>
      <c r="N6" s="1182"/>
      <c r="O6" s="1185"/>
      <c r="P6" s="1189" t="s">
        <v>500</v>
      </c>
      <c r="Q6" s="1206" t="s">
        <v>501</v>
      </c>
    </row>
    <row r="7" spans="1:17" ht="33" customHeight="1">
      <c r="A7" s="1200"/>
      <c r="B7" s="1200"/>
      <c r="C7" s="1190"/>
      <c r="D7" s="1190"/>
      <c r="E7" s="1190"/>
      <c r="F7" s="1193"/>
      <c r="G7" s="1190"/>
      <c r="H7" s="1203"/>
      <c r="I7" s="1190"/>
      <c r="J7" s="1203"/>
      <c r="K7" s="1190"/>
      <c r="L7" s="1190"/>
      <c r="M7" s="1190"/>
      <c r="N7" s="1182"/>
      <c r="O7" s="1185"/>
      <c r="P7" s="1190"/>
      <c r="Q7" s="1207"/>
    </row>
    <row r="8" spans="1:17" ht="33.75" customHeight="1">
      <c r="A8" s="1200"/>
      <c r="B8" s="1200"/>
      <c r="C8" s="1191"/>
      <c r="D8" s="1191"/>
      <c r="E8" s="1191"/>
      <c r="F8" s="1194"/>
      <c r="G8" s="1191"/>
      <c r="H8" s="1204"/>
      <c r="I8" s="1191"/>
      <c r="J8" s="1204"/>
      <c r="K8" s="1191"/>
      <c r="L8" s="1191"/>
      <c r="M8" s="1191"/>
      <c r="N8" s="1183"/>
      <c r="O8" s="1186"/>
      <c r="P8" s="1191"/>
      <c r="Q8" s="1208"/>
    </row>
    <row r="9" spans="1:17" ht="19.350000000000001" customHeight="1">
      <c r="A9" s="1179" t="s">
        <v>502</v>
      </c>
      <c r="B9" s="1179"/>
      <c r="C9" s="389">
        <f t="shared" ref="C9:C18" si="0">SUM(D9,G9,H9,I9,J9,K9,N9)</f>
        <v>64864</v>
      </c>
      <c r="D9" s="687">
        <f t="shared" ref="D9:D18" si="1">SUM(E9,F9)</f>
        <v>58119</v>
      </c>
      <c r="E9" s="687">
        <v>57479</v>
      </c>
      <c r="F9" s="687">
        <v>640</v>
      </c>
      <c r="G9" s="687">
        <v>456</v>
      </c>
      <c r="H9" s="687">
        <v>1097</v>
      </c>
      <c r="I9" s="687">
        <v>3128</v>
      </c>
      <c r="J9" s="687">
        <v>447</v>
      </c>
      <c r="K9" s="687">
        <f t="shared" ref="K9:K18" si="2">SUM(L9,M9)</f>
        <v>883</v>
      </c>
      <c r="L9" s="687">
        <v>871</v>
      </c>
      <c r="M9" s="687">
        <v>12</v>
      </c>
      <c r="N9" s="687">
        <v>734</v>
      </c>
      <c r="O9" s="690">
        <v>54593</v>
      </c>
      <c r="P9" s="687">
        <v>10271</v>
      </c>
      <c r="Q9" s="689">
        <f t="shared" ref="Q9:Q17" si="3">P9/O9*100</f>
        <v>18.813767332808233</v>
      </c>
    </row>
    <row r="10" spans="1:17" ht="19.350000000000001" customHeight="1">
      <c r="A10" s="1179" t="s">
        <v>503</v>
      </c>
      <c r="B10" s="1179"/>
      <c r="C10" s="389">
        <f t="shared" si="0"/>
        <v>66106</v>
      </c>
      <c r="D10" s="687">
        <f t="shared" si="1"/>
        <v>59315</v>
      </c>
      <c r="E10" s="687">
        <v>58674</v>
      </c>
      <c r="F10" s="687">
        <v>641</v>
      </c>
      <c r="G10" s="687">
        <v>405</v>
      </c>
      <c r="H10" s="687">
        <v>1217</v>
      </c>
      <c r="I10" s="687">
        <v>3271</v>
      </c>
      <c r="J10" s="687">
        <v>503</v>
      </c>
      <c r="K10" s="687">
        <f t="shared" si="2"/>
        <v>823</v>
      </c>
      <c r="L10" s="687">
        <v>805</v>
      </c>
      <c r="M10" s="687">
        <v>18</v>
      </c>
      <c r="N10" s="687">
        <v>572</v>
      </c>
      <c r="O10" s="690">
        <v>54593</v>
      </c>
      <c r="P10" s="687">
        <v>11513</v>
      </c>
      <c r="Q10" s="689">
        <f t="shared" si="3"/>
        <v>21.088784276372429</v>
      </c>
    </row>
    <row r="11" spans="1:17" ht="19.350000000000001" customHeight="1">
      <c r="A11" s="1179" t="s">
        <v>504</v>
      </c>
      <c r="B11" s="1179"/>
      <c r="C11" s="389">
        <f t="shared" si="0"/>
        <v>64797</v>
      </c>
      <c r="D11" s="687">
        <f t="shared" si="1"/>
        <v>59066</v>
      </c>
      <c r="E11" s="687">
        <v>58565</v>
      </c>
      <c r="F11" s="687">
        <v>501</v>
      </c>
      <c r="G11" s="687">
        <v>345</v>
      </c>
      <c r="H11" s="687">
        <v>1270</v>
      </c>
      <c r="I11" s="687">
        <v>2528</v>
      </c>
      <c r="J11" s="687">
        <v>387</v>
      </c>
      <c r="K11" s="687">
        <f t="shared" si="2"/>
        <v>727</v>
      </c>
      <c r="L11" s="687">
        <v>717</v>
      </c>
      <c r="M11" s="687">
        <v>10</v>
      </c>
      <c r="N11" s="687">
        <v>474</v>
      </c>
      <c r="O11" s="690">
        <v>54593</v>
      </c>
      <c r="P11" s="687">
        <v>10204</v>
      </c>
      <c r="Q11" s="689">
        <f t="shared" si="3"/>
        <v>18.691040975949296</v>
      </c>
    </row>
    <row r="12" spans="1:17" ht="19.350000000000001" customHeight="1">
      <c r="A12" s="1179" t="s">
        <v>505</v>
      </c>
      <c r="B12" s="1179"/>
      <c r="C12" s="389">
        <f t="shared" si="0"/>
        <v>63452</v>
      </c>
      <c r="D12" s="687">
        <f t="shared" si="1"/>
        <v>58167</v>
      </c>
      <c r="E12" s="687">
        <v>57633</v>
      </c>
      <c r="F12" s="687">
        <v>534</v>
      </c>
      <c r="G12" s="687">
        <v>285</v>
      </c>
      <c r="H12" s="687">
        <v>1104</v>
      </c>
      <c r="I12" s="687">
        <v>2349</v>
      </c>
      <c r="J12" s="687">
        <v>400</v>
      </c>
      <c r="K12" s="687">
        <f t="shared" si="2"/>
        <v>717</v>
      </c>
      <c r="L12" s="687">
        <v>711</v>
      </c>
      <c r="M12" s="687">
        <v>6</v>
      </c>
      <c r="N12" s="687">
        <v>430</v>
      </c>
      <c r="O12" s="690">
        <v>54593</v>
      </c>
      <c r="P12" s="687">
        <v>8859</v>
      </c>
      <c r="Q12" s="689">
        <f t="shared" si="3"/>
        <v>16.227355155422856</v>
      </c>
    </row>
    <row r="13" spans="1:17" ht="19.350000000000001" customHeight="1">
      <c r="A13" s="1179" t="s">
        <v>506</v>
      </c>
      <c r="B13" s="1179"/>
      <c r="C13" s="389">
        <f t="shared" si="0"/>
        <v>62899</v>
      </c>
      <c r="D13" s="687">
        <f t="shared" si="1"/>
        <v>57458</v>
      </c>
      <c r="E13" s="687">
        <v>56948</v>
      </c>
      <c r="F13" s="687">
        <v>510</v>
      </c>
      <c r="G13" s="687">
        <v>219</v>
      </c>
      <c r="H13" s="687">
        <v>1092</v>
      </c>
      <c r="I13" s="687">
        <v>2285</v>
      </c>
      <c r="J13" s="687">
        <v>484</v>
      </c>
      <c r="K13" s="687">
        <f t="shared" si="2"/>
        <v>922</v>
      </c>
      <c r="L13" s="687">
        <v>912</v>
      </c>
      <c r="M13" s="687">
        <v>10</v>
      </c>
      <c r="N13" s="687">
        <v>439</v>
      </c>
      <c r="O13" s="690">
        <v>55676</v>
      </c>
      <c r="P13" s="687">
        <v>7223</v>
      </c>
      <c r="Q13" s="689">
        <f t="shared" si="3"/>
        <v>12.973273942093542</v>
      </c>
    </row>
    <row r="14" spans="1:17" ht="19.350000000000001" customHeight="1">
      <c r="A14" s="1179" t="s">
        <v>507</v>
      </c>
      <c r="B14" s="1179"/>
      <c r="C14" s="389">
        <f t="shared" si="0"/>
        <v>62398</v>
      </c>
      <c r="D14" s="687">
        <f t="shared" si="1"/>
        <v>56551</v>
      </c>
      <c r="E14" s="687">
        <v>56066</v>
      </c>
      <c r="F14" s="687">
        <v>485</v>
      </c>
      <c r="G14" s="687">
        <v>153</v>
      </c>
      <c r="H14" s="687">
        <v>1124</v>
      </c>
      <c r="I14" s="687">
        <v>2671</v>
      </c>
      <c r="J14" s="687">
        <v>427</v>
      </c>
      <c r="K14" s="687">
        <f t="shared" si="2"/>
        <v>949</v>
      </c>
      <c r="L14" s="687">
        <v>939</v>
      </c>
      <c r="M14" s="687">
        <v>10</v>
      </c>
      <c r="N14" s="687">
        <v>523</v>
      </c>
      <c r="O14" s="690">
        <v>56877</v>
      </c>
      <c r="P14" s="687">
        <v>5521</v>
      </c>
      <c r="Q14" s="689">
        <f t="shared" si="3"/>
        <v>9.7069114053132193</v>
      </c>
    </row>
    <row r="15" spans="1:17" ht="19.350000000000001" customHeight="1">
      <c r="A15" s="1179" t="s">
        <v>508</v>
      </c>
      <c r="B15" s="1179"/>
      <c r="C15" s="389">
        <f t="shared" si="0"/>
        <v>62315</v>
      </c>
      <c r="D15" s="687">
        <f t="shared" si="1"/>
        <v>57184</v>
      </c>
      <c r="E15" s="687">
        <v>56560</v>
      </c>
      <c r="F15" s="687">
        <v>624</v>
      </c>
      <c r="G15" s="687">
        <v>113</v>
      </c>
      <c r="H15" s="687">
        <v>1064</v>
      </c>
      <c r="I15" s="687">
        <v>2497</v>
      </c>
      <c r="J15" s="687">
        <v>332</v>
      </c>
      <c r="K15" s="687">
        <f t="shared" si="2"/>
        <v>702</v>
      </c>
      <c r="L15" s="687">
        <v>695</v>
      </c>
      <c r="M15" s="687">
        <v>7</v>
      </c>
      <c r="N15" s="687">
        <v>423</v>
      </c>
      <c r="O15" s="690">
        <v>56877</v>
      </c>
      <c r="P15" s="687">
        <v>5438</v>
      </c>
      <c r="Q15" s="689">
        <f t="shared" si="3"/>
        <v>9.560982470946076</v>
      </c>
    </row>
    <row r="16" spans="1:17" ht="19.350000000000001" customHeight="1">
      <c r="A16" s="1179" t="s">
        <v>509</v>
      </c>
      <c r="B16" s="1179"/>
      <c r="C16" s="389">
        <f t="shared" si="0"/>
        <v>63317</v>
      </c>
      <c r="D16" s="687">
        <f t="shared" si="1"/>
        <v>58734</v>
      </c>
      <c r="E16" s="687">
        <v>58059</v>
      </c>
      <c r="F16" s="687">
        <v>675</v>
      </c>
      <c r="G16" s="687">
        <v>119</v>
      </c>
      <c r="H16" s="687">
        <v>791</v>
      </c>
      <c r="I16" s="687">
        <v>2536</v>
      </c>
      <c r="J16" s="687">
        <v>302</v>
      </c>
      <c r="K16" s="687">
        <f t="shared" si="2"/>
        <v>494</v>
      </c>
      <c r="L16" s="687">
        <v>494</v>
      </c>
      <c r="M16" s="203" t="s">
        <v>198</v>
      </c>
      <c r="N16" s="687">
        <v>341</v>
      </c>
      <c r="O16" s="690">
        <v>57573</v>
      </c>
      <c r="P16" s="687">
        <v>5744</v>
      </c>
      <c r="Q16" s="689">
        <f t="shared" si="3"/>
        <v>9.9768988935785874</v>
      </c>
    </row>
    <row r="17" spans="1:17" ht="19.350000000000001" customHeight="1">
      <c r="A17" s="1179" t="s">
        <v>510</v>
      </c>
      <c r="B17" s="1179"/>
      <c r="C17" s="389">
        <f t="shared" si="0"/>
        <v>60956</v>
      </c>
      <c r="D17" s="687">
        <f t="shared" si="1"/>
        <v>56843</v>
      </c>
      <c r="E17" s="687">
        <v>56289</v>
      </c>
      <c r="F17" s="687">
        <v>554</v>
      </c>
      <c r="G17" s="687">
        <v>133</v>
      </c>
      <c r="H17" s="687">
        <v>662</v>
      </c>
      <c r="I17" s="687">
        <v>2374</v>
      </c>
      <c r="J17" s="687">
        <v>303</v>
      </c>
      <c r="K17" s="687">
        <f t="shared" si="2"/>
        <v>369</v>
      </c>
      <c r="L17" s="687">
        <v>369</v>
      </c>
      <c r="M17" s="203" t="s">
        <v>198</v>
      </c>
      <c r="N17" s="687">
        <v>272</v>
      </c>
      <c r="O17" s="690">
        <v>57573</v>
      </c>
      <c r="P17" s="687">
        <v>3383</v>
      </c>
      <c r="Q17" s="689">
        <f t="shared" si="3"/>
        <v>5.8760182724541021</v>
      </c>
    </row>
    <row r="18" spans="1:17" ht="19.350000000000001" customHeight="1">
      <c r="A18" s="1180" t="s">
        <v>511</v>
      </c>
      <c r="B18" s="1180"/>
      <c r="C18" s="390">
        <f t="shared" si="0"/>
        <v>58362</v>
      </c>
      <c r="D18" s="688">
        <f t="shared" si="1"/>
        <v>53872</v>
      </c>
      <c r="E18" s="688">
        <v>53493</v>
      </c>
      <c r="F18" s="688">
        <v>379</v>
      </c>
      <c r="G18" s="688">
        <v>176</v>
      </c>
      <c r="H18" s="688">
        <v>706</v>
      </c>
      <c r="I18" s="688">
        <v>2245</v>
      </c>
      <c r="J18" s="688">
        <v>318</v>
      </c>
      <c r="K18" s="688">
        <f t="shared" si="2"/>
        <v>790</v>
      </c>
      <c r="L18" s="688">
        <v>788</v>
      </c>
      <c r="M18" s="688">
        <v>2</v>
      </c>
      <c r="N18" s="688">
        <v>255</v>
      </c>
      <c r="O18" s="691">
        <v>58677</v>
      </c>
      <c r="P18" s="206" t="s">
        <v>199</v>
      </c>
      <c r="Q18" s="206" t="s">
        <v>199</v>
      </c>
    </row>
    <row r="19" spans="1:17" s="393" customFormat="1" ht="13.5" customHeight="1">
      <c r="A19" s="692" t="s">
        <v>889</v>
      </c>
      <c r="B19" s="392"/>
      <c r="H19" s="394"/>
      <c r="Q19" s="395"/>
    </row>
    <row r="20" spans="1:17" ht="27.75" customHeight="1">
      <c r="A20" s="1196" t="s">
        <v>1335</v>
      </c>
      <c r="B20" s="1196"/>
      <c r="C20" s="1196"/>
      <c r="D20" s="1196"/>
      <c r="E20" s="1196"/>
      <c r="F20" s="1196"/>
      <c r="G20" s="1196"/>
      <c r="H20" s="1196"/>
      <c r="I20" s="1196"/>
      <c r="J20" s="1196"/>
      <c r="K20" s="1196"/>
      <c r="L20" s="1196"/>
      <c r="M20" s="1196"/>
      <c r="N20" s="1196"/>
      <c r="O20" s="1196"/>
      <c r="P20" s="1196"/>
      <c r="Q20" s="1196"/>
    </row>
    <row r="21" spans="1:17" ht="13.5" customHeight="1">
      <c r="B21" s="393"/>
      <c r="C21" s="393"/>
      <c r="D21" s="393"/>
      <c r="E21" s="393"/>
      <c r="F21" s="393"/>
      <c r="G21" s="393"/>
      <c r="H21" s="393"/>
      <c r="I21" s="393"/>
      <c r="J21" s="393"/>
      <c r="K21" s="393"/>
      <c r="L21" s="393"/>
      <c r="M21" s="393"/>
      <c r="N21" s="393"/>
      <c r="O21" s="393"/>
      <c r="P21" s="393"/>
      <c r="Q21" s="395"/>
    </row>
    <row r="22" spans="1:17" ht="13.5" customHeight="1"/>
    <row r="23" spans="1:17" ht="13.5" customHeight="1">
      <c r="A23" s="397"/>
    </row>
    <row r="24" spans="1:17" ht="13.5" customHeight="1"/>
    <row r="25" spans="1:17" ht="13.5" customHeight="1"/>
    <row r="26" spans="1:17" ht="13.5" customHeight="1"/>
    <row r="27" spans="1:17" ht="13.5" customHeight="1"/>
    <row r="28" spans="1:17" ht="13.5" customHeight="1"/>
    <row r="29" spans="1:17" ht="13.5" customHeight="1"/>
    <row r="30" spans="1:17" ht="13.5" customHeight="1"/>
    <row r="31" spans="1:17" ht="13.5" customHeight="1"/>
    <row r="32" spans="1:1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spans="3:5" ht="13.5" customHeight="1"/>
    <row r="50" spans="3:5" ht="13.5" customHeight="1">
      <c r="C50" s="398"/>
      <c r="D50" s="398"/>
      <c r="E50" s="398"/>
    </row>
    <row r="51" spans="3:5" ht="13.5" customHeight="1"/>
    <row r="52" spans="3:5" ht="13.5" customHeight="1"/>
    <row r="53" spans="3:5" ht="13.5" customHeight="1"/>
    <row r="54" spans="3:5" ht="13.5" customHeight="1"/>
    <row r="55" spans="3:5" ht="13.5" customHeight="1"/>
    <row r="56" spans="3:5" ht="13.5" customHeight="1"/>
    <row r="57" spans="3:5" ht="13.5" customHeight="1"/>
    <row r="58" spans="3:5" ht="13.5" customHeight="1"/>
    <row r="59" spans="3:5" ht="13.5" customHeight="1"/>
    <row r="60" spans="3:5" ht="13.5" customHeight="1"/>
    <row r="61" spans="3:5" ht="13.5" customHeight="1"/>
    <row r="62" spans="3:5" ht="13.5" customHeight="1"/>
    <row r="63" spans="3:5" ht="13.5" customHeight="1"/>
    <row r="64" spans="3:5"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sheetData>
  <mergeCells count="32">
    <mergeCell ref="A20:Q20"/>
    <mergeCell ref="P6:P8"/>
    <mergeCell ref="A1:Q1"/>
    <mergeCell ref="P2:Q2"/>
    <mergeCell ref="A3:B8"/>
    <mergeCell ref="C3:C8"/>
    <mergeCell ref="D3:F4"/>
    <mergeCell ref="G3:G8"/>
    <mergeCell ref="H3:H8"/>
    <mergeCell ref="I3:I8"/>
    <mergeCell ref="J3:J8"/>
    <mergeCell ref="K3:M4"/>
    <mergeCell ref="Q6:Q8"/>
    <mergeCell ref="A9:B9"/>
    <mergeCell ref="A10:B10"/>
    <mergeCell ref="A11:B11"/>
    <mergeCell ref="A12:B12"/>
    <mergeCell ref="A13:B13"/>
    <mergeCell ref="N3:N8"/>
    <mergeCell ref="O3:O8"/>
    <mergeCell ref="P3:Q5"/>
    <mergeCell ref="D5:D8"/>
    <mergeCell ref="E5:E8"/>
    <mergeCell ref="F5:F8"/>
    <mergeCell ref="K5:K8"/>
    <mergeCell ref="L5:L8"/>
    <mergeCell ref="M5:M8"/>
    <mergeCell ref="A14:B14"/>
    <mergeCell ref="A15:B15"/>
    <mergeCell ref="A16:B16"/>
    <mergeCell ref="A17:B17"/>
    <mergeCell ref="A18:B18"/>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4" orientation="landscape" r:id="rId1"/>
  <headerFooter differentOddEven="1" scaleWithDoc="0">
    <oddHeader>&amp;L&amp;"Times New Roman,標準"&amp;8 107&amp;"標楷體,標準"年犯罪狀況及其分析</oddHeader>
    <evenHeader>&amp;R&amp;"標楷體,標準"&amp;8第二篇　犯罪之處理</evenHeader>
  </headerFooter>
  <colBreaks count="1" manualBreakCount="1">
    <brk id="7" max="19"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77"/>
  <sheetViews>
    <sheetView showGridLines="0" workbookViewId="0">
      <selection sqref="A1:P1"/>
    </sheetView>
  </sheetViews>
  <sheetFormatPr defaultColWidth="8.625" defaultRowHeight="15.75"/>
  <cols>
    <col min="1" max="1" width="12.125" style="403" customWidth="1"/>
    <col min="2" max="16" width="7.625" style="403" customWidth="1"/>
    <col min="17" max="16384" width="8.625" style="403"/>
  </cols>
  <sheetData>
    <row r="1" spans="1:16" s="399" customFormat="1" ht="20.25">
      <c r="A1" s="1210" t="s">
        <v>1380</v>
      </c>
      <c r="B1" s="1210"/>
      <c r="C1" s="1210"/>
      <c r="D1" s="1210"/>
      <c r="E1" s="1210"/>
      <c r="F1" s="1210"/>
      <c r="G1" s="1210"/>
      <c r="H1" s="1210"/>
      <c r="I1" s="1210"/>
      <c r="J1" s="1210"/>
      <c r="K1" s="1210"/>
      <c r="L1" s="1210"/>
      <c r="M1" s="1210"/>
      <c r="N1" s="1210"/>
      <c r="O1" s="1210"/>
      <c r="P1" s="1210"/>
    </row>
    <row r="2" spans="1:16" s="401" customFormat="1" ht="18.600000000000001" customHeight="1">
      <c r="A2" s="694" t="s">
        <v>513</v>
      </c>
      <c r="B2" s="400"/>
      <c r="C2" s="400"/>
      <c r="D2" s="400"/>
      <c r="E2" s="400"/>
      <c r="F2" s="400"/>
      <c r="P2" s="402"/>
    </row>
    <row r="3" spans="1:16" ht="32.450000000000003" customHeight="1">
      <c r="A3" s="1211"/>
      <c r="B3" s="1209" t="s">
        <v>513</v>
      </c>
      <c r="C3" s="1209"/>
      <c r="D3" s="1209"/>
      <c r="E3" s="1209" t="s">
        <v>503</v>
      </c>
      <c r="F3" s="1209"/>
      <c r="G3" s="1209"/>
      <c r="H3" s="1209" t="s">
        <v>504</v>
      </c>
      <c r="I3" s="1209"/>
      <c r="J3" s="1209"/>
      <c r="K3" s="1209" t="s">
        <v>505</v>
      </c>
      <c r="L3" s="1209"/>
      <c r="M3" s="1209"/>
      <c r="N3" s="1209" t="s">
        <v>506</v>
      </c>
      <c r="O3" s="1209"/>
      <c r="P3" s="1209"/>
    </row>
    <row r="4" spans="1:16" ht="32.450000000000003" customHeight="1">
      <c r="A4" s="1212"/>
      <c r="B4" s="404" t="s">
        <v>289</v>
      </c>
      <c r="C4" s="404" t="s">
        <v>6</v>
      </c>
      <c r="D4" s="404" t="s">
        <v>514</v>
      </c>
      <c r="E4" s="404" t="s">
        <v>289</v>
      </c>
      <c r="F4" s="404" t="s">
        <v>420</v>
      </c>
      <c r="G4" s="404" t="s">
        <v>514</v>
      </c>
      <c r="H4" s="404" t="s">
        <v>289</v>
      </c>
      <c r="I4" s="404" t="s">
        <v>420</v>
      </c>
      <c r="J4" s="404" t="s">
        <v>515</v>
      </c>
      <c r="K4" s="404" t="s">
        <v>289</v>
      </c>
      <c r="L4" s="404" t="s">
        <v>420</v>
      </c>
      <c r="M4" s="404" t="s">
        <v>515</v>
      </c>
      <c r="N4" s="404" t="s">
        <v>289</v>
      </c>
      <c r="O4" s="404" t="s">
        <v>420</v>
      </c>
      <c r="P4" s="404" t="s">
        <v>516</v>
      </c>
    </row>
    <row r="5" spans="1:16" ht="32.450000000000003" customHeight="1">
      <c r="A5" s="693" t="s">
        <v>890</v>
      </c>
      <c r="B5" s="406">
        <v>36478</v>
      </c>
      <c r="C5" s="407">
        <f>C6+C7</f>
        <v>100</v>
      </c>
      <c r="D5" s="406">
        <v>100</v>
      </c>
      <c r="E5" s="406">
        <v>35354</v>
      </c>
      <c r="F5" s="407">
        <f>F6+F7</f>
        <v>100</v>
      </c>
      <c r="G5" s="406">
        <f>E5/B5*100</f>
        <v>96.918690717692854</v>
      </c>
      <c r="H5" s="406">
        <v>34187</v>
      </c>
      <c r="I5" s="407">
        <f>I6+I7</f>
        <v>100</v>
      </c>
      <c r="J5" s="406">
        <f>H5/B5*100</f>
        <v>93.719502165688908</v>
      </c>
      <c r="K5" s="408">
        <v>34442</v>
      </c>
      <c r="L5" s="407">
        <f>L6+L7</f>
        <v>100</v>
      </c>
      <c r="M5" s="406">
        <f>K5/B5*100</f>
        <v>94.418553648774605</v>
      </c>
      <c r="N5" s="406">
        <v>33949</v>
      </c>
      <c r="O5" s="407">
        <f>O6+O7</f>
        <v>100</v>
      </c>
      <c r="P5" s="406">
        <f>N5/B5*100</f>
        <v>93.067054114808926</v>
      </c>
    </row>
    <row r="6" spans="1:16" ht="32.450000000000003" customHeight="1">
      <c r="A6" s="405" t="s">
        <v>517</v>
      </c>
      <c r="B6" s="406">
        <v>32934</v>
      </c>
      <c r="C6" s="407">
        <f>B6/B$5*100</f>
        <v>90.284555074291347</v>
      </c>
      <c r="D6" s="406">
        <v>100</v>
      </c>
      <c r="E6" s="406">
        <v>31904</v>
      </c>
      <c r="F6" s="407">
        <f>E6/E$5*100</f>
        <v>90.241556825253156</v>
      </c>
      <c r="G6" s="406">
        <f>E6/B6*100</f>
        <v>96.872532944677232</v>
      </c>
      <c r="H6" s="406">
        <v>31038</v>
      </c>
      <c r="I6" s="407">
        <f>H6/H$5*100</f>
        <v>90.788896364115018</v>
      </c>
      <c r="J6" s="406">
        <f>H6/B6*100</f>
        <v>94.243031517580604</v>
      </c>
      <c r="K6" s="408">
        <v>31522</v>
      </c>
      <c r="L6" s="407">
        <f>K6/K5*100</f>
        <v>91.52197897915336</v>
      </c>
      <c r="M6" s="406">
        <f>K6/B6*100</f>
        <v>95.712637396004126</v>
      </c>
      <c r="N6" s="406">
        <v>31034</v>
      </c>
      <c r="O6" s="407">
        <f>N6/N5*100</f>
        <v>91.413590974697343</v>
      </c>
      <c r="P6" s="406">
        <f>N6/B6*100</f>
        <v>94.230886014453148</v>
      </c>
    </row>
    <row r="7" spans="1:16" ht="32.450000000000003" customHeight="1">
      <c r="A7" s="405" t="s">
        <v>518</v>
      </c>
      <c r="B7" s="406">
        <v>3544</v>
      </c>
      <c r="C7" s="407">
        <f>B7/B$5*100</f>
        <v>9.7154449257086473</v>
      </c>
      <c r="D7" s="406">
        <v>100</v>
      </c>
      <c r="E7" s="406">
        <v>3450</v>
      </c>
      <c r="F7" s="407">
        <f>E7/E$5*100</f>
        <v>9.7584431747468461</v>
      </c>
      <c r="G7" s="406">
        <f>E7/B7*100</f>
        <v>97.347629796839726</v>
      </c>
      <c r="H7" s="406">
        <v>3149</v>
      </c>
      <c r="I7" s="407">
        <f>H7/H$5*100</f>
        <v>9.2111036358849852</v>
      </c>
      <c r="J7" s="406">
        <f>H7/B7*100</f>
        <v>88.854401805869074</v>
      </c>
      <c r="K7" s="408">
        <v>2920</v>
      </c>
      <c r="L7" s="407">
        <f>K7/K5*100</f>
        <v>8.47802102084664</v>
      </c>
      <c r="M7" s="406">
        <f>K7/B7*100</f>
        <v>82.392776523702025</v>
      </c>
      <c r="N7" s="406">
        <v>2915</v>
      </c>
      <c r="O7" s="407">
        <f>N7/N5*100</f>
        <v>8.586409025302661</v>
      </c>
      <c r="P7" s="406">
        <f>N7/B7*100</f>
        <v>82.251693002257326</v>
      </c>
    </row>
    <row r="8" spans="1:16" s="409" customFormat="1" ht="32.450000000000003" customHeight="1">
      <c r="A8" s="1213"/>
      <c r="B8" s="1209" t="s">
        <v>519</v>
      </c>
      <c r="C8" s="1209"/>
      <c r="D8" s="1209"/>
      <c r="E8" s="1209" t="s">
        <v>508</v>
      </c>
      <c r="F8" s="1209"/>
      <c r="G8" s="1209"/>
      <c r="H8" s="1209" t="s">
        <v>509</v>
      </c>
      <c r="I8" s="1209"/>
      <c r="J8" s="1209"/>
      <c r="K8" s="1209" t="s">
        <v>510</v>
      </c>
      <c r="L8" s="1209"/>
      <c r="M8" s="1209"/>
      <c r="N8" s="1209" t="s">
        <v>520</v>
      </c>
      <c r="O8" s="1209"/>
      <c r="P8" s="1209"/>
    </row>
    <row r="9" spans="1:16" ht="32.450000000000003" customHeight="1">
      <c r="A9" s="1212"/>
      <c r="B9" s="672" t="s">
        <v>289</v>
      </c>
      <c r="C9" s="672" t="s">
        <v>420</v>
      </c>
      <c r="D9" s="672" t="s">
        <v>514</v>
      </c>
      <c r="E9" s="672" t="s">
        <v>289</v>
      </c>
      <c r="F9" s="672" t="s">
        <v>420</v>
      </c>
      <c r="G9" s="672" t="s">
        <v>521</v>
      </c>
      <c r="H9" s="672" t="s">
        <v>289</v>
      </c>
      <c r="I9" s="672" t="s">
        <v>420</v>
      </c>
      <c r="J9" s="672" t="s">
        <v>514</v>
      </c>
      <c r="K9" s="672" t="s">
        <v>289</v>
      </c>
      <c r="L9" s="672" t="s">
        <v>290</v>
      </c>
      <c r="M9" s="672" t="s">
        <v>514</v>
      </c>
      <c r="N9" s="672" t="s">
        <v>289</v>
      </c>
      <c r="O9" s="672" t="s">
        <v>290</v>
      </c>
      <c r="P9" s="672" t="s">
        <v>514</v>
      </c>
    </row>
    <row r="10" spans="1:16" ht="32.450000000000003" customHeight="1">
      <c r="A10" s="693" t="s">
        <v>890</v>
      </c>
      <c r="B10" s="406">
        <v>34585</v>
      </c>
      <c r="C10" s="407">
        <f>C11+C12</f>
        <v>100</v>
      </c>
      <c r="D10" s="406">
        <f>B10/B5*100</f>
        <v>94.8105707549756</v>
      </c>
      <c r="E10" s="406">
        <v>36294</v>
      </c>
      <c r="F10" s="407">
        <f>F11+F12</f>
        <v>100</v>
      </c>
      <c r="G10" s="406">
        <f>E10/B5*100</f>
        <v>99.495586380832279</v>
      </c>
      <c r="H10" s="406">
        <v>36161</v>
      </c>
      <c r="I10" s="407">
        <f>I11+I12</f>
        <v>100</v>
      </c>
      <c r="J10" s="406">
        <f>H10/B5*100</f>
        <v>99.130983058281714</v>
      </c>
      <c r="K10" s="406">
        <v>34771</v>
      </c>
      <c r="L10" s="407">
        <f>L11+L12</f>
        <v>100</v>
      </c>
      <c r="M10" s="406">
        <f>K10/B5*100</f>
        <v>95.320467130873396</v>
      </c>
      <c r="N10" s="406">
        <v>32547</v>
      </c>
      <c r="O10" s="407">
        <f>O11+O12</f>
        <v>100.00000000000001</v>
      </c>
      <c r="P10" s="406">
        <f>N10/B5*100</f>
        <v>89.223641647020131</v>
      </c>
    </row>
    <row r="11" spans="1:16" ht="32.450000000000003" customHeight="1">
      <c r="A11" s="405" t="s">
        <v>517</v>
      </c>
      <c r="B11" s="406">
        <v>31491</v>
      </c>
      <c r="C11" s="407">
        <f>B11/B10*100</f>
        <v>91.053925112042791</v>
      </c>
      <c r="D11" s="406">
        <f>B11/B6*100</f>
        <v>95.61850974676625</v>
      </c>
      <c r="E11" s="406">
        <v>32897</v>
      </c>
      <c r="F11" s="407">
        <f>E11/E10*100</f>
        <v>90.64032622472034</v>
      </c>
      <c r="G11" s="406">
        <f>E11/B6*100</f>
        <v>99.887654096070932</v>
      </c>
      <c r="H11" s="406">
        <v>32692</v>
      </c>
      <c r="I11" s="407">
        <f>H11/H10*100</f>
        <v>90.406791847570588</v>
      </c>
      <c r="J11" s="406">
        <f>H11/B6*100</f>
        <v>99.265197060788239</v>
      </c>
      <c r="K11" s="406">
        <v>31428</v>
      </c>
      <c r="L11" s="407">
        <f>K11/K10*100</f>
        <v>90.385666216099622</v>
      </c>
      <c r="M11" s="406">
        <f>K11/B6*100</f>
        <v>95.427218072508651</v>
      </c>
      <c r="N11" s="406">
        <v>29275</v>
      </c>
      <c r="O11" s="407">
        <f>N11/N10*100</f>
        <v>89.946846099486905</v>
      </c>
      <c r="P11" s="406">
        <f>N11/B6*100</f>
        <v>88.889901014149501</v>
      </c>
    </row>
    <row r="12" spans="1:16" ht="32.450000000000003" customHeight="1">
      <c r="A12" s="410" t="s">
        <v>518</v>
      </c>
      <c r="B12" s="411">
        <v>3094</v>
      </c>
      <c r="C12" s="412">
        <f>B12/B10*100</f>
        <v>8.9460748879572076</v>
      </c>
      <c r="D12" s="411">
        <f>B12/B7*100</f>
        <v>87.302483069977427</v>
      </c>
      <c r="E12" s="411">
        <v>3397</v>
      </c>
      <c r="F12" s="412">
        <f>E12/E10*100</f>
        <v>9.3596737752796599</v>
      </c>
      <c r="G12" s="411">
        <f>E12/B7*100</f>
        <v>95.852144469525953</v>
      </c>
      <c r="H12" s="411">
        <v>3469</v>
      </c>
      <c r="I12" s="412">
        <f>H12/H10*100</f>
        <v>9.5932081524294119</v>
      </c>
      <c r="J12" s="411">
        <f>H12/B7*100</f>
        <v>97.883747178329571</v>
      </c>
      <c r="K12" s="411">
        <v>3343</v>
      </c>
      <c r="L12" s="412">
        <f>K12/K10*100</f>
        <v>9.614333783900376</v>
      </c>
      <c r="M12" s="411">
        <f>K12/B7*100</f>
        <v>94.328442437923258</v>
      </c>
      <c r="N12" s="411">
        <v>3272</v>
      </c>
      <c r="O12" s="412">
        <f>N12/N10*100</f>
        <v>10.053153900513104</v>
      </c>
      <c r="P12" s="411">
        <f>N12/B7*100</f>
        <v>92.325056433408577</v>
      </c>
    </row>
    <row r="13" spans="1:16" s="391" customFormat="1" ht="15.75" customHeight="1">
      <c r="A13" s="692" t="s">
        <v>891</v>
      </c>
      <c r="C13" s="413"/>
      <c r="F13" s="413"/>
    </row>
    <row r="14" spans="1:16" ht="15.75" customHeight="1">
      <c r="A14" s="391"/>
    </row>
    <row r="15" spans="1:16" ht="15.75" customHeight="1"/>
    <row r="16" spans="1: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mergeCells count="13">
    <mergeCell ref="N8:P8"/>
    <mergeCell ref="A1:P1"/>
    <mergeCell ref="A3:A4"/>
    <mergeCell ref="B3:D3"/>
    <mergeCell ref="E3:G3"/>
    <mergeCell ref="H3:J3"/>
    <mergeCell ref="K3:M3"/>
    <mergeCell ref="N3:P3"/>
    <mergeCell ref="A8:A9"/>
    <mergeCell ref="B8:D8"/>
    <mergeCell ref="E8:G8"/>
    <mergeCell ref="H8:J8"/>
    <mergeCell ref="K8:M8"/>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5"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28"/>
  <sheetViews>
    <sheetView showGridLines="0" workbookViewId="0">
      <selection sqref="A1:Z1"/>
    </sheetView>
  </sheetViews>
  <sheetFormatPr defaultColWidth="8.625" defaultRowHeight="15.75"/>
  <cols>
    <col min="1" max="1" width="5.875" style="416" customWidth="1"/>
    <col min="2" max="2" width="4.5" style="668" customWidth="1"/>
    <col min="3" max="26" width="7.625" style="416" customWidth="1"/>
    <col min="27" max="16384" width="8.625" style="416"/>
  </cols>
  <sheetData>
    <row r="1" spans="1:26" s="414" customFormat="1" ht="27" customHeight="1">
      <c r="A1" s="1214" t="s">
        <v>522</v>
      </c>
      <c r="B1" s="1214"/>
      <c r="C1" s="1214"/>
      <c r="D1" s="1214"/>
      <c r="E1" s="1214"/>
      <c r="F1" s="1214"/>
      <c r="G1" s="1214"/>
      <c r="H1" s="1214"/>
      <c r="I1" s="1214"/>
      <c r="J1" s="1214"/>
      <c r="K1" s="1214"/>
      <c r="L1" s="1214"/>
      <c r="M1" s="1214"/>
      <c r="N1" s="1214"/>
      <c r="O1" s="1214"/>
      <c r="P1" s="1214"/>
      <c r="Q1" s="1214"/>
      <c r="R1" s="1214"/>
      <c r="S1" s="1214"/>
      <c r="T1" s="1214"/>
      <c r="U1" s="1214"/>
      <c r="V1" s="1214"/>
      <c r="W1" s="1214"/>
      <c r="X1" s="1214"/>
      <c r="Y1" s="1214"/>
      <c r="Z1" s="1214"/>
    </row>
    <row r="2" spans="1:26" s="405" customFormat="1" ht="98.45" customHeight="1">
      <c r="A2" s="1213"/>
      <c r="B2" s="1213"/>
      <c r="C2" s="1216" t="s">
        <v>696</v>
      </c>
      <c r="D2" s="1216"/>
      <c r="E2" s="1216"/>
      <c r="F2" s="1216" t="s">
        <v>892</v>
      </c>
      <c r="G2" s="1216"/>
      <c r="H2" s="1216"/>
      <c r="I2" s="1216" t="s">
        <v>893</v>
      </c>
      <c r="J2" s="1216"/>
      <c r="K2" s="1216"/>
      <c r="L2" s="1216" t="s">
        <v>894</v>
      </c>
      <c r="M2" s="1216"/>
      <c r="N2" s="1216"/>
      <c r="O2" s="1216" t="s">
        <v>895</v>
      </c>
      <c r="P2" s="1216"/>
      <c r="Q2" s="1216"/>
      <c r="R2" s="1217" t="s">
        <v>523</v>
      </c>
      <c r="S2" s="1217"/>
      <c r="T2" s="1217"/>
      <c r="U2" s="1218" t="s">
        <v>524</v>
      </c>
      <c r="V2" s="1218"/>
      <c r="W2" s="1218"/>
      <c r="X2" s="1216" t="s">
        <v>896</v>
      </c>
      <c r="Y2" s="1216"/>
      <c r="Z2" s="1216"/>
    </row>
    <row r="3" spans="1:26" ht="16.5">
      <c r="A3" s="1215"/>
      <c r="B3" s="1215"/>
      <c r="C3" s="415" t="s">
        <v>342</v>
      </c>
      <c r="D3" s="415" t="s">
        <v>317</v>
      </c>
      <c r="E3" s="415" t="s">
        <v>131</v>
      </c>
      <c r="F3" s="415" t="s">
        <v>342</v>
      </c>
      <c r="G3" s="415" t="s">
        <v>317</v>
      </c>
      <c r="H3" s="415" t="s">
        <v>318</v>
      </c>
      <c r="I3" s="415" t="s">
        <v>342</v>
      </c>
      <c r="J3" s="415" t="s">
        <v>130</v>
      </c>
      <c r="K3" s="415" t="s">
        <v>318</v>
      </c>
      <c r="L3" s="415" t="s">
        <v>342</v>
      </c>
      <c r="M3" s="415" t="s">
        <v>130</v>
      </c>
      <c r="N3" s="415" t="s">
        <v>131</v>
      </c>
      <c r="O3" s="415" t="s">
        <v>525</v>
      </c>
      <c r="P3" s="415" t="s">
        <v>317</v>
      </c>
      <c r="Q3" s="415" t="s">
        <v>318</v>
      </c>
      <c r="R3" s="415" t="s">
        <v>342</v>
      </c>
      <c r="S3" s="415" t="s">
        <v>130</v>
      </c>
      <c r="T3" s="415" t="s">
        <v>318</v>
      </c>
      <c r="U3" s="415" t="s">
        <v>525</v>
      </c>
      <c r="V3" s="415" t="s">
        <v>130</v>
      </c>
      <c r="W3" s="415" t="s">
        <v>318</v>
      </c>
      <c r="X3" s="415" t="s">
        <v>342</v>
      </c>
      <c r="Y3" s="415" t="s">
        <v>317</v>
      </c>
      <c r="Z3" s="415" t="s">
        <v>318</v>
      </c>
    </row>
    <row r="4" spans="1:26" ht="26.85" customHeight="1">
      <c r="A4" s="1124" t="s">
        <v>190</v>
      </c>
      <c r="B4" s="256" t="s">
        <v>376</v>
      </c>
      <c r="C4" s="417">
        <v>36478</v>
      </c>
      <c r="D4" s="417">
        <v>32934</v>
      </c>
      <c r="E4" s="417">
        <v>3544</v>
      </c>
      <c r="F4" s="417">
        <v>216</v>
      </c>
      <c r="G4" s="417">
        <v>166</v>
      </c>
      <c r="H4" s="417">
        <v>50</v>
      </c>
      <c r="I4" s="417">
        <v>1</v>
      </c>
      <c r="J4" s="417">
        <v>1</v>
      </c>
      <c r="K4" s="417">
        <v>0</v>
      </c>
      <c r="L4" s="417">
        <v>4376</v>
      </c>
      <c r="M4" s="417">
        <v>3975</v>
      </c>
      <c r="N4" s="417">
        <v>401</v>
      </c>
      <c r="O4" s="417">
        <v>15912</v>
      </c>
      <c r="P4" s="417">
        <v>14609</v>
      </c>
      <c r="Q4" s="417">
        <v>1303</v>
      </c>
      <c r="R4" s="417">
        <v>13686</v>
      </c>
      <c r="S4" s="417">
        <v>12246</v>
      </c>
      <c r="T4" s="417">
        <v>1440</v>
      </c>
      <c r="U4" s="417">
        <v>2211</v>
      </c>
      <c r="V4" s="417">
        <v>1917</v>
      </c>
      <c r="W4" s="417">
        <v>294</v>
      </c>
      <c r="X4" s="417">
        <v>76</v>
      </c>
      <c r="Y4" s="417">
        <v>20</v>
      </c>
      <c r="Z4" s="418">
        <v>56</v>
      </c>
    </row>
    <row r="5" spans="1:26" ht="26.85" customHeight="1">
      <c r="A5" s="1124"/>
      <c r="B5" s="256" t="s">
        <v>6</v>
      </c>
      <c r="C5" s="419">
        <f t="shared" ref="C5:E23" si="0">SUM(F5,I5,L5,O5,R5,U5,X5)</f>
        <v>100</v>
      </c>
      <c r="D5" s="419">
        <f t="shared" si="0"/>
        <v>100</v>
      </c>
      <c r="E5" s="419">
        <f t="shared" si="0"/>
        <v>99.999999999999986</v>
      </c>
      <c r="F5" s="420">
        <f>F4/$C4*100</f>
        <v>0.59213772684905974</v>
      </c>
      <c r="G5" s="420">
        <f>G4/$D4*100</f>
        <v>0.50403837978988275</v>
      </c>
      <c r="H5" s="420">
        <f>H4/$E4*100</f>
        <v>1.4108352144469527</v>
      </c>
      <c r="I5" s="420">
        <f>I4/$C4*100</f>
        <v>2.7413783650419429E-3</v>
      </c>
      <c r="J5" s="420">
        <f>J4/$D4*100</f>
        <v>3.0363757818667636E-3</v>
      </c>
      <c r="K5" s="420" t="s">
        <v>138</v>
      </c>
      <c r="L5" s="420">
        <f>L4/$C4*100</f>
        <v>11.996271725423544</v>
      </c>
      <c r="M5" s="420">
        <f>M4/$D4*100</f>
        <v>12.069593732920387</v>
      </c>
      <c r="N5" s="420">
        <f>N4/$E4*100</f>
        <v>11.314898419864559</v>
      </c>
      <c r="O5" s="420">
        <f>O4/$C4*100</f>
        <v>43.620812544547398</v>
      </c>
      <c r="P5" s="420">
        <f>P4/$D4*100</f>
        <v>44.358413797291554</v>
      </c>
      <c r="Q5" s="420">
        <f>Q4/$E4*100</f>
        <v>36.766365688487582</v>
      </c>
      <c r="R5" s="420">
        <f>R4/$C4*100</f>
        <v>37.518504303964036</v>
      </c>
      <c r="S5" s="420">
        <f>S4/$D4*100</f>
        <v>37.183457824740387</v>
      </c>
      <c r="T5" s="420">
        <f>T4/$E4*100</f>
        <v>40.632054176072238</v>
      </c>
      <c r="U5" s="420">
        <f>U4/$C4*100</f>
        <v>6.061187565107736</v>
      </c>
      <c r="V5" s="420">
        <f>V4/$D4*100</f>
        <v>5.8207323738385863</v>
      </c>
      <c r="W5" s="420">
        <f>W4/$E4*100</f>
        <v>8.2957110609480811</v>
      </c>
      <c r="X5" s="420">
        <f>X4/$C4*100</f>
        <v>0.20834475574318767</v>
      </c>
      <c r="Y5" s="420">
        <f>Y4/$D4*100</f>
        <v>6.0727515637335278E-2</v>
      </c>
      <c r="Z5" s="420">
        <f>Z4/$E4*100</f>
        <v>1.5801354401805869</v>
      </c>
    </row>
    <row r="6" spans="1:26" ht="26.85" customHeight="1">
      <c r="A6" s="1124" t="s">
        <v>17</v>
      </c>
      <c r="B6" s="256" t="s">
        <v>415</v>
      </c>
      <c r="C6" s="417">
        <v>35354</v>
      </c>
      <c r="D6" s="417">
        <v>31904</v>
      </c>
      <c r="E6" s="417">
        <v>3450</v>
      </c>
      <c r="F6" s="417">
        <v>184</v>
      </c>
      <c r="G6" s="417">
        <v>148</v>
      </c>
      <c r="H6" s="417">
        <v>36</v>
      </c>
      <c r="I6" s="417">
        <v>1</v>
      </c>
      <c r="J6" s="417">
        <v>1</v>
      </c>
      <c r="K6" s="417">
        <v>0</v>
      </c>
      <c r="L6" s="417">
        <v>4058</v>
      </c>
      <c r="M6" s="417">
        <v>3667</v>
      </c>
      <c r="N6" s="417">
        <v>391</v>
      </c>
      <c r="O6" s="417">
        <v>15460</v>
      </c>
      <c r="P6" s="417">
        <v>14220</v>
      </c>
      <c r="Q6" s="417">
        <v>1240</v>
      </c>
      <c r="R6" s="417">
        <v>13221</v>
      </c>
      <c r="S6" s="417">
        <v>11774</v>
      </c>
      <c r="T6" s="417">
        <v>1447</v>
      </c>
      <c r="U6" s="417">
        <v>2344</v>
      </c>
      <c r="V6" s="417">
        <v>2058</v>
      </c>
      <c r="W6" s="417">
        <v>286</v>
      </c>
      <c r="X6" s="417">
        <v>86</v>
      </c>
      <c r="Y6" s="417">
        <v>36</v>
      </c>
      <c r="Z6" s="417">
        <v>50</v>
      </c>
    </row>
    <row r="7" spans="1:26" ht="26.85" customHeight="1">
      <c r="A7" s="1124"/>
      <c r="B7" s="256" t="s">
        <v>6</v>
      </c>
      <c r="C7" s="419">
        <f t="shared" si="0"/>
        <v>99.999999999999986</v>
      </c>
      <c r="D7" s="419">
        <f t="shared" si="0"/>
        <v>100.00000000000001</v>
      </c>
      <c r="E7" s="419">
        <f t="shared" si="0"/>
        <v>100</v>
      </c>
      <c r="F7" s="420">
        <f>F6/$C6*100</f>
        <v>0.52045030265316505</v>
      </c>
      <c r="G7" s="420">
        <f>G6/$D6*100</f>
        <v>0.46389167502507522</v>
      </c>
      <c r="H7" s="420">
        <f>H6/$E6*100</f>
        <v>1.0434782608695654</v>
      </c>
      <c r="I7" s="420">
        <f>I6/$C6*100</f>
        <v>2.8285342535498107E-3</v>
      </c>
      <c r="J7" s="420">
        <f>J6/$D6*100</f>
        <v>3.1344032096288867E-3</v>
      </c>
      <c r="K7" s="420" t="s">
        <v>526</v>
      </c>
      <c r="L7" s="420">
        <f>L6/$C6*100</f>
        <v>11.478192000905132</v>
      </c>
      <c r="M7" s="420">
        <f>M6/$D6*100</f>
        <v>11.493856569709129</v>
      </c>
      <c r="N7" s="420">
        <f>N6/$E6*100</f>
        <v>11.333333333333332</v>
      </c>
      <c r="O7" s="420">
        <f>O6/$C6*100</f>
        <v>43.729139559880068</v>
      </c>
      <c r="P7" s="420">
        <f>P6/$D6*100</f>
        <v>44.571213640922771</v>
      </c>
      <c r="Q7" s="420">
        <f>Q6/$E6*100</f>
        <v>35.94202898550725</v>
      </c>
      <c r="R7" s="420">
        <f>R6/$C6*100</f>
        <v>37.396051366182043</v>
      </c>
      <c r="S7" s="420">
        <f>S6/$D6*100</f>
        <v>36.904463390170513</v>
      </c>
      <c r="T7" s="420">
        <f>T6/$E6*100</f>
        <v>41.942028985507243</v>
      </c>
      <c r="U7" s="420">
        <f>U6/$C6*100</f>
        <v>6.630084290320756</v>
      </c>
      <c r="V7" s="420">
        <f>V6/$D6*100</f>
        <v>6.4506018054162491</v>
      </c>
      <c r="W7" s="420">
        <f>W6/$E6*100</f>
        <v>8.2898550724637676</v>
      </c>
      <c r="X7" s="420">
        <f>X6/$C6*100</f>
        <v>0.2432539458052837</v>
      </c>
      <c r="Y7" s="420">
        <f>Y6/$D6*100</f>
        <v>0.11283851554663993</v>
      </c>
      <c r="Z7" s="420">
        <f>Z6/$E6*100</f>
        <v>1.4492753623188406</v>
      </c>
    </row>
    <row r="8" spans="1:26" ht="26.85" customHeight="1">
      <c r="A8" s="1124" t="s">
        <v>18</v>
      </c>
      <c r="B8" s="256" t="s">
        <v>527</v>
      </c>
      <c r="C8" s="417">
        <v>34187</v>
      </c>
      <c r="D8" s="417">
        <v>31038</v>
      </c>
      <c r="E8" s="417">
        <v>3149</v>
      </c>
      <c r="F8" s="417">
        <v>172</v>
      </c>
      <c r="G8" s="417">
        <v>127</v>
      </c>
      <c r="H8" s="417">
        <v>45</v>
      </c>
      <c r="I8" s="417">
        <v>1</v>
      </c>
      <c r="J8" s="417">
        <v>0</v>
      </c>
      <c r="K8" s="417">
        <v>1</v>
      </c>
      <c r="L8" s="417">
        <v>3852</v>
      </c>
      <c r="M8" s="417">
        <v>3498</v>
      </c>
      <c r="N8" s="417">
        <v>354</v>
      </c>
      <c r="O8" s="417">
        <v>15097</v>
      </c>
      <c r="P8" s="417">
        <v>13912</v>
      </c>
      <c r="Q8" s="417">
        <v>1185</v>
      </c>
      <c r="R8" s="417">
        <v>12706</v>
      </c>
      <c r="S8" s="417">
        <v>11436</v>
      </c>
      <c r="T8" s="417">
        <v>1270</v>
      </c>
      <c r="U8" s="417">
        <v>2322</v>
      </c>
      <c r="V8" s="417">
        <v>2055</v>
      </c>
      <c r="W8" s="417">
        <v>267</v>
      </c>
      <c r="X8" s="417">
        <v>37</v>
      </c>
      <c r="Y8" s="417">
        <v>10</v>
      </c>
      <c r="Z8" s="417">
        <v>27</v>
      </c>
    </row>
    <row r="9" spans="1:26" ht="26.85" customHeight="1">
      <c r="A9" s="1124"/>
      <c r="B9" s="256" t="s">
        <v>6</v>
      </c>
      <c r="C9" s="419">
        <f t="shared" si="0"/>
        <v>100</v>
      </c>
      <c r="D9" s="419">
        <f t="shared" si="0"/>
        <v>99.999999999999986</v>
      </c>
      <c r="E9" s="419">
        <f t="shared" si="0"/>
        <v>99.968243886948244</v>
      </c>
      <c r="F9" s="420">
        <f>F8/$C8*100</f>
        <v>0.50311521923538183</v>
      </c>
      <c r="G9" s="420">
        <f>G8/$D8*100</f>
        <v>0.40917584895934012</v>
      </c>
      <c r="H9" s="420">
        <f>H8/$E8*100</f>
        <v>1.4290250873293109</v>
      </c>
      <c r="I9" s="420">
        <f>I8/$C8*100</f>
        <v>2.9250884839266389E-3</v>
      </c>
      <c r="J9" s="420">
        <f>J8/$D8*100</f>
        <v>0</v>
      </c>
      <c r="K9" s="420" t="s">
        <v>138</v>
      </c>
      <c r="L9" s="420">
        <f>L8/$C8*100</f>
        <v>11.267440840085413</v>
      </c>
      <c r="M9" s="420">
        <f>M8/$D8*100</f>
        <v>11.270056060313165</v>
      </c>
      <c r="N9" s="420">
        <f>N8/$E8*100</f>
        <v>11.241664020323912</v>
      </c>
      <c r="O9" s="420">
        <f>O8/$C8*100</f>
        <v>44.160060841840462</v>
      </c>
      <c r="P9" s="420">
        <f>P8/$D8*100</f>
        <v>44.82247567497906</v>
      </c>
      <c r="Q9" s="420">
        <f>Q8/$E8*100</f>
        <v>37.630993966338522</v>
      </c>
      <c r="R9" s="420">
        <f>R8/$C8*100</f>
        <v>37.166174276771876</v>
      </c>
      <c r="S9" s="420">
        <f>S8/$D8*100</f>
        <v>36.845157548811137</v>
      </c>
      <c r="T9" s="420">
        <f>T8/$E8*100</f>
        <v>40.330263575738329</v>
      </c>
      <c r="U9" s="420">
        <f>U8/$C8*100</f>
        <v>6.7920554596776554</v>
      </c>
      <c r="V9" s="420">
        <f>V8/$D8*100</f>
        <v>6.6209162961531023</v>
      </c>
      <c r="W9" s="420">
        <f>W8/$E8*100</f>
        <v>8.4788821848205789</v>
      </c>
      <c r="X9" s="420">
        <f>X8/$C8*100</f>
        <v>0.10822827390528564</v>
      </c>
      <c r="Y9" s="420">
        <f>Y8/$D8*100</f>
        <v>3.2218570784200012E-2</v>
      </c>
      <c r="Z9" s="420">
        <f>Z8/$E8*100</f>
        <v>0.85741505239758653</v>
      </c>
    </row>
    <row r="10" spans="1:26" ht="26.85" customHeight="1">
      <c r="A10" s="1124" t="s">
        <v>19</v>
      </c>
      <c r="B10" s="256" t="s">
        <v>376</v>
      </c>
      <c r="C10" s="417">
        <v>34442</v>
      </c>
      <c r="D10" s="417">
        <v>31522</v>
      </c>
      <c r="E10" s="417">
        <v>2920</v>
      </c>
      <c r="F10" s="417">
        <v>177</v>
      </c>
      <c r="G10" s="417">
        <v>136</v>
      </c>
      <c r="H10" s="417">
        <v>41</v>
      </c>
      <c r="I10" s="417">
        <v>0</v>
      </c>
      <c r="J10" s="417">
        <v>0</v>
      </c>
      <c r="K10" s="417">
        <v>0</v>
      </c>
      <c r="L10" s="417">
        <v>4060</v>
      </c>
      <c r="M10" s="417">
        <v>3692</v>
      </c>
      <c r="N10" s="417">
        <v>368</v>
      </c>
      <c r="O10" s="417">
        <v>14851</v>
      </c>
      <c r="P10" s="417">
        <v>13824</v>
      </c>
      <c r="Q10" s="417">
        <v>1027</v>
      </c>
      <c r="R10" s="417">
        <v>13094</v>
      </c>
      <c r="S10" s="417">
        <v>11871</v>
      </c>
      <c r="T10" s="417">
        <v>1223</v>
      </c>
      <c r="U10" s="417">
        <v>2235</v>
      </c>
      <c r="V10" s="417">
        <v>1984</v>
      </c>
      <c r="W10" s="417">
        <v>251</v>
      </c>
      <c r="X10" s="417">
        <v>25</v>
      </c>
      <c r="Y10" s="417">
        <v>15</v>
      </c>
      <c r="Z10" s="417">
        <v>10</v>
      </c>
    </row>
    <row r="11" spans="1:26" ht="26.85" customHeight="1">
      <c r="A11" s="1124"/>
      <c r="B11" s="256" t="s">
        <v>6</v>
      </c>
      <c r="C11" s="419">
        <f t="shared" si="0"/>
        <v>99.999999999999986</v>
      </c>
      <c r="D11" s="419">
        <f t="shared" si="0"/>
        <v>100.00000000000001</v>
      </c>
      <c r="E11" s="419">
        <f t="shared" si="0"/>
        <v>99.999999999999986</v>
      </c>
      <c r="F11" s="420">
        <f>F10/$C10*100</f>
        <v>0.51390743859241617</v>
      </c>
      <c r="G11" s="420">
        <f>G10/$D10*100</f>
        <v>0.43144470528519763</v>
      </c>
      <c r="H11" s="420">
        <f>H10/$E10*100</f>
        <v>1.404109589041096</v>
      </c>
      <c r="I11" s="420">
        <f>I10/$C10*100</f>
        <v>0</v>
      </c>
      <c r="J11" s="420" t="s">
        <v>138</v>
      </c>
      <c r="K11" s="420">
        <f>K10/$E10*100</f>
        <v>0</v>
      </c>
      <c r="L11" s="420">
        <f>L10/$C10*100</f>
        <v>11.787933337204576</v>
      </c>
      <c r="M11" s="420">
        <f>M10/$D10*100</f>
        <v>11.712454793477571</v>
      </c>
      <c r="N11" s="420">
        <f>N10/$E10*100</f>
        <v>12.602739726027398</v>
      </c>
      <c r="O11" s="420">
        <f>O10/$C10*100</f>
        <v>43.118866500203239</v>
      </c>
      <c r="P11" s="420">
        <f>P10/$D10*100</f>
        <v>43.8550853372248</v>
      </c>
      <c r="Q11" s="420">
        <f>Q10/$E10*100</f>
        <v>35.171232876712324</v>
      </c>
      <c r="R11" s="420">
        <f>R10/$C10*100</f>
        <v>38.017536728412985</v>
      </c>
      <c r="S11" s="420">
        <f>S10/$D10*100</f>
        <v>37.6594124738278</v>
      </c>
      <c r="T11" s="420">
        <f>T10/$E10*100</f>
        <v>41.883561643835613</v>
      </c>
      <c r="U11" s="420">
        <f>U10/$C10*100</f>
        <v>6.489170199175426</v>
      </c>
      <c r="V11" s="420">
        <f>V10/$D10*100</f>
        <v>6.2940168771017078</v>
      </c>
      <c r="W11" s="420">
        <f>W10/$E10*100</f>
        <v>8.5958904109589032</v>
      </c>
      <c r="X11" s="420">
        <f>X10/$C10*100</f>
        <v>7.2585796411358233E-2</v>
      </c>
      <c r="Y11" s="420">
        <f>Y10/$D10*100</f>
        <v>4.7585813082926212E-2</v>
      </c>
      <c r="Z11" s="420">
        <f>Z10/$E10*100</f>
        <v>0.34246575342465752</v>
      </c>
    </row>
    <row r="12" spans="1:26" ht="26.85" customHeight="1">
      <c r="A12" s="1124" t="s">
        <v>20</v>
      </c>
      <c r="B12" s="256" t="s">
        <v>415</v>
      </c>
      <c r="C12" s="417">
        <v>33949</v>
      </c>
      <c r="D12" s="417">
        <v>31034</v>
      </c>
      <c r="E12" s="417">
        <v>2915</v>
      </c>
      <c r="F12" s="417">
        <v>190</v>
      </c>
      <c r="G12" s="417">
        <v>138</v>
      </c>
      <c r="H12" s="417">
        <v>52</v>
      </c>
      <c r="I12" s="417">
        <v>0</v>
      </c>
      <c r="J12" s="417">
        <v>0</v>
      </c>
      <c r="K12" s="417">
        <v>0</v>
      </c>
      <c r="L12" s="417">
        <v>3746</v>
      </c>
      <c r="M12" s="417">
        <v>3437</v>
      </c>
      <c r="N12" s="417">
        <v>309</v>
      </c>
      <c r="O12" s="417">
        <v>14648</v>
      </c>
      <c r="P12" s="417">
        <v>13612</v>
      </c>
      <c r="Q12" s="417">
        <v>1036</v>
      </c>
      <c r="R12" s="417">
        <v>13139</v>
      </c>
      <c r="S12" s="417">
        <v>11882</v>
      </c>
      <c r="T12" s="417">
        <v>1257</v>
      </c>
      <c r="U12" s="417">
        <v>2204</v>
      </c>
      <c r="V12" s="417">
        <v>1955</v>
      </c>
      <c r="W12" s="417">
        <v>249</v>
      </c>
      <c r="X12" s="417">
        <v>22</v>
      </c>
      <c r="Y12" s="417">
        <v>10</v>
      </c>
      <c r="Z12" s="417">
        <v>12</v>
      </c>
    </row>
    <row r="13" spans="1:26" ht="26.85" customHeight="1">
      <c r="A13" s="1124"/>
      <c r="B13" s="256" t="s">
        <v>6</v>
      </c>
      <c r="C13" s="419">
        <f t="shared" si="0"/>
        <v>100.00000000000001</v>
      </c>
      <c r="D13" s="419">
        <f t="shared" si="0"/>
        <v>100</v>
      </c>
      <c r="E13" s="419">
        <f t="shared" si="0"/>
        <v>100</v>
      </c>
      <c r="F13" s="420">
        <f>F12/$C12*100</f>
        <v>0.55966302394768619</v>
      </c>
      <c r="G13" s="420">
        <f>G12/$D12*100</f>
        <v>0.44467358381130373</v>
      </c>
      <c r="H13" s="420">
        <f>H12/$E12*100</f>
        <v>1.7838765008576329</v>
      </c>
      <c r="I13" s="420" t="s">
        <v>138</v>
      </c>
      <c r="J13" s="420" t="s">
        <v>138</v>
      </c>
      <c r="K13" s="420" t="s">
        <v>343</v>
      </c>
      <c r="L13" s="420">
        <f>L12/$C12*100</f>
        <v>11.034198356358067</v>
      </c>
      <c r="M13" s="420">
        <f>M12/$D12*100</f>
        <v>11.074950054778631</v>
      </c>
      <c r="N13" s="420">
        <f>N12/$E12*100</f>
        <v>10.600343053173242</v>
      </c>
      <c r="O13" s="420">
        <f>O12/$C12*100</f>
        <v>43.14707355150373</v>
      </c>
      <c r="P13" s="420">
        <f>P12/$D12*100</f>
        <v>43.861571179996133</v>
      </c>
      <c r="Q13" s="420">
        <f>Q12/$E12*100</f>
        <v>35.540308747855917</v>
      </c>
      <c r="R13" s="420">
        <f>R12/$C12*100</f>
        <v>38.702170903413943</v>
      </c>
      <c r="S13" s="420">
        <f>S12/$D12*100</f>
        <v>38.287040020622541</v>
      </c>
      <c r="T13" s="420">
        <f>T12/$E12*100</f>
        <v>43.121783876500857</v>
      </c>
      <c r="U13" s="420">
        <f>U12/$C12*100</f>
        <v>6.4920910777931606</v>
      </c>
      <c r="V13" s="420">
        <f>V12/$D12*100</f>
        <v>6.2995424373268021</v>
      </c>
      <c r="W13" s="420">
        <f>W12/$E12*100</f>
        <v>8.5420240137221271</v>
      </c>
      <c r="X13" s="420">
        <f>X12/$C12*100</f>
        <v>6.4803086983416303E-2</v>
      </c>
      <c r="Y13" s="420">
        <f>Y12/$D12*100</f>
        <v>3.2222723464587225E-2</v>
      </c>
      <c r="Z13" s="420">
        <f>Z12/$E12*100</f>
        <v>0.411663807890223</v>
      </c>
    </row>
    <row r="14" spans="1:26" ht="26.85" customHeight="1">
      <c r="A14" s="1124" t="s">
        <v>21</v>
      </c>
      <c r="B14" s="256" t="s">
        <v>528</v>
      </c>
      <c r="C14" s="417">
        <v>34585</v>
      </c>
      <c r="D14" s="417">
        <v>31491</v>
      </c>
      <c r="E14" s="417">
        <v>3094</v>
      </c>
      <c r="F14" s="417">
        <v>186</v>
      </c>
      <c r="G14" s="417">
        <v>144</v>
      </c>
      <c r="H14" s="417">
        <v>42</v>
      </c>
      <c r="I14" s="417">
        <v>0</v>
      </c>
      <c r="J14" s="417">
        <v>0</v>
      </c>
      <c r="K14" s="417">
        <v>0</v>
      </c>
      <c r="L14" s="417">
        <v>3546</v>
      </c>
      <c r="M14" s="417">
        <v>3222</v>
      </c>
      <c r="N14" s="417">
        <v>324</v>
      </c>
      <c r="O14" s="417">
        <v>14820</v>
      </c>
      <c r="P14" s="417">
        <v>13716</v>
      </c>
      <c r="Q14" s="417">
        <v>1104</v>
      </c>
      <c r="R14" s="417">
        <v>13717</v>
      </c>
      <c r="S14" s="417">
        <v>12365</v>
      </c>
      <c r="T14" s="417">
        <v>1352</v>
      </c>
      <c r="U14" s="417">
        <v>2284</v>
      </c>
      <c r="V14" s="417">
        <v>2015</v>
      </c>
      <c r="W14" s="417">
        <v>269</v>
      </c>
      <c r="X14" s="417">
        <v>32</v>
      </c>
      <c r="Y14" s="417">
        <v>29</v>
      </c>
      <c r="Z14" s="417">
        <v>3</v>
      </c>
    </row>
    <row r="15" spans="1:26" ht="26.85" customHeight="1">
      <c r="A15" s="1124"/>
      <c r="B15" s="256" t="s">
        <v>6</v>
      </c>
      <c r="C15" s="419">
        <f t="shared" si="0"/>
        <v>99.999999999999986</v>
      </c>
      <c r="D15" s="419">
        <f t="shared" si="0"/>
        <v>99.999999999999986</v>
      </c>
      <c r="E15" s="419">
        <f t="shared" si="0"/>
        <v>100.00000000000001</v>
      </c>
      <c r="F15" s="420">
        <f>F14/$C14*100</f>
        <v>0.53780540696833889</v>
      </c>
      <c r="G15" s="420">
        <f>G14/$D14*100</f>
        <v>0.45727350671620465</v>
      </c>
      <c r="H15" s="420">
        <f>H14/$E14*100</f>
        <v>1.3574660633484164</v>
      </c>
      <c r="I15" s="420" t="s">
        <v>526</v>
      </c>
      <c r="J15" s="420" t="s">
        <v>138</v>
      </c>
      <c r="K15" s="420" t="s">
        <v>343</v>
      </c>
      <c r="L15" s="420">
        <f>L14/$C14*100</f>
        <v>10.252999855428655</v>
      </c>
      <c r="M15" s="420">
        <f>M14/$D14*100</f>
        <v>10.231494712775078</v>
      </c>
      <c r="N15" s="420">
        <f>N14/$E14*100</f>
        <v>10.471881060116354</v>
      </c>
      <c r="O15" s="420">
        <f>O14/$C14*100</f>
        <v>42.850946942316028</v>
      </c>
      <c r="P15" s="420">
        <f>P14/$D14*100</f>
        <v>43.555301514718494</v>
      </c>
      <c r="Q15" s="420">
        <f>Q14/$E14*100</f>
        <v>35.681965093729801</v>
      </c>
      <c r="R15" s="420">
        <f>R14/$C14*100</f>
        <v>39.661703050455401</v>
      </c>
      <c r="S15" s="420">
        <f>S14/$D14*100</f>
        <v>39.265186878790765</v>
      </c>
      <c r="T15" s="420">
        <f>T14/$E14*100</f>
        <v>43.69747899159664</v>
      </c>
      <c r="U15" s="420">
        <f>U14/$C14*100</f>
        <v>6.6040190834176666</v>
      </c>
      <c r="V15" s="420">
        <f>V14/$D14*100</f>
        <v>6.398653583563557</v>
      </c>
      <c r="W15" s="420">
        <f>W14/$E14*100</f>
        <v>8.6942469295410465</v>
      </c>
      <c r="X15" s="420">
        <f>X14/$C14*100</f>
        <v>9.2525661413907764E-2</v>
      </c>
      <c r="Y15" s="420">
        <f>Y14/$D14*100</f>
        <v>9.2089803435902312E-2</v>
      </c>
      <c r="Z15" s="420">
        <f>Z14/$E14*100</f>
        <v>9.6961861667744023E-2</v>
      </c>
    </row>
    <row r="16" spans="1:26" ht="26.85" customHeight="1">
      <c r="A16" s="1124" t="s">
        <v>1</v>
      </c>
      <c r="B16" s="256" t="s">
        <v>376</v>
      </c>
      <c r="C16" s="417">
        <f t="shared" si="0"/>
        <v>36294</v>
      </c>
      <c r="D16" s="417">
        <f t="shared" si="0"/>
        <v>32897</v>
      </c>
      <c r="E16" s="417">
        <f t="shared" si="0"/>
        <v>3397</v>
      </c>
      <c r="F16" s="417">
        <f>G16+H16</f>
        <v>185</v>
      </c>
      <c r="G16" s="417">
        <v>128</v>
      </c>
      <c r="H16" s="417">
        <v>57</v>
      </c>
      <c r="I16" s="417">
        <f>J16+K16</f>
        <v>19</v>
      </c>
      <c r="J16" s="417">
        <v>18</v>
      </c>
      <c r="K16" s="417">
        <v>1</v>
      </c>
      <c r="L16" s="417">
        <f>M16+N16</f>
        <v>3522</v>
      </c>
      <c r="M16" s="417">
        <v>3175</v>
      </c>
      <c r="N16" s="417">
        <v>347</v>
      </c>
      <c r="O16" s="417">
        <f>P16+Q16</f>
        <v>15492</v>
      </c>
      <c r="P16" s="417">
        <v>14265</v>
      </c>
      <c r="Q16" s="417">
        <v>1227</v>
      </c>
      <c r="R16" s="417">
        <f>S16+T16</f>
        <v>14590</v>
      </c>
      <c r="S16" s="417">
        <v>13122</v>
      </c>
      <c r="T16" s="417">
        <v>1468</v>
      </c>
      <c r="U16" s="417">
        <f>V16+W16</f>
        <v>2436</v>
      </c>
      <c r="V16" s="417">
        <v>2150</v>
      </c>
      <c r="W16" s="417">
        <v>286</v>
      </c>
      <c r="X16" s="417">
        <f>Y16+Z16</f>
        <v>50</v>
      </c>
      <c r="Y16" s="417">
        <v>39</v>
      </c>
      <c r="Z16" s="417">
        <v>11</v>
      </c>
    </row>
    <row r="17" spans="1:26" ht="26.85" customHeight="1">
      <c r="A17" s="1124"/>
      <c r="B17" s="256" t="s">
        <v>6</v>
      </c>
      <c r="C17" s="419">
        <f t="shared" si="0"/>
        <v>100</v>
      </c>
      <c r="D17" s="419">
        <f t="shared" si="0"/>
        <v>100</v>
      </c>
      <c r="E17" s="419">
        <f t="shared" si="0"/>
        <v>100.00000000000001</v>
      </c>
      <c r="F17" s="420">
        <f>F16/$C16*100</f>
        <v>0.50972612553039065</v>
      </c>
      <c r="G17" s="420">
        <f>G16/$D16*100</f>
        <v>0.38909323038574944</v>
      </c>
      <c r="H17" s="420">
        <f>H16/$E16*100</f>
        <v>1.6779511333529586</v>
      </c>
      <c r="I17" s="420">
        <f t="shared" ref="I17" si="1">I16/$C16*100</f>
        <v>5.2350250730148228E-2</v>
      </c>
      <c r="J17" s="420">
        <f>J16/$D16*100</f>
        <v>5.4716235522996017E-2</v>
      </c>
      <c r="K17" s="420">
        <f>K16/$E16*100</f>
        <v>2.9437739181630854E-2</v>
      </c>
      <c r="L17" s="420">
        <f>L16/$C16*100</f>
        <v>9.7040833195569505</v>
      </c>
      <c r="M17" s="420">
        <f>M16/$D16*100</f>
        <v>9.6513359880840195</v>
      </c>
      <c r="N17" s="420">
        <f>N16/$E16*100</f>
        <v>10.214895496025905</v>
      </c>
      <c r="O17" s="420">
        <f>O16/$C16*100</f>
        <v>42.684741279550337</v>
      </c>
      <c r="P17" s="420">
        <f>P16/$D16*100</f>
        <v>43.362616651974342</v>
      </c>
      <c r="Q17" s="420">
        <f>Q16/$E16*100</f>
        <v>36.120105975861058</v>
      </c>
      <c r="R17" s="420">
        <f>R16/$C16*100</f>
        <v>40.199482008045408</v>
      </c>
      <c r="S17" s="420">
        <f>S16/$D16*100</f>
        <v>39.888135696264101</v>
      </c>
      <c r="T17" s="420">
        <f>T16/$E16*100</f>
        <v>43.214601118634086</v>
      </c>
      <c r="U17" s="420">
        <f>U16/$C16*100</f>
        <v>6.711853198875847</v>
      </c>
      <c r="V17" s="420">
        <f>V16/$D16*100</f>
        <v>6.5355503541356361</v>
      </c>
      <c r="W17" s="420">
        <f>W16/$E16*100</f>
        <v>8.4191934059464231</v>
      </c>
      <c r="X17" s="420">
        <f>X16/$C16*100</f>
        <v>0.13776381771091639</v>
      </c>
      <c r="Y17" s="420">
        <f>Y16/$D16*100</f>
        <v>0.11855184363315804</v>
      </c>
      <c r="Z17" s="420">
        <f>Z16/$E16*100</f>
        <v>0.32381513099793935</v>
      </c>
    </row>
    <row r="18" spans="1:26" ht="26.85" customHeight="1">
      <c r="A18" s="1124" t="s">
        <v>2</v>
      </c>
      <c r="B18" s="256" t="s">
        <v>376</v>
      </c>
      <c r="C18" s="417">
        <v>36161</v>
      </c>
      <c r="D18" s="417">
        <v>32692</v>
      </c>
      <c r="E18" s="417">
        <v>3469</v>
      </c>
      <c r="F18" s="417">
        <v>221</v>
      </c>
      <c r="G18" s="417">
        <v>160</v>
      </c>
      <c r="H18" s="417">
        <v>61</v>
      </c>
      <c r="I18" s="417">
        <v>5</v>
      </c>
      <c r="J18" s="417">
        <v>5</v>
      </c>
      <c r="K18" s="417">
        <v>0</v>
      </c>
      <c r="L18" s="417">
        <v>3502</v>
      </c>
      <c r="M18" s="417">
        <v>3149</v>
      </c>
      <c r="N18" s="417">
        <v>353</v>
      </c>
      <c r="O18" s="417">
        <v>14825</v>
      </c>
      <c r="P18" s="417">
        <v>13672</v>
      </c>
      <c r="Q18" s="417">
        <v>1153</v>
      </c>
      <c r="R18" s="417">
        <v>15056</v>
      </c>
      <c r="S18" s="417">
        <v>13464</v>
      </c>
      <c r="T18" s="417">
        <v>1592</v>
      </c>
      <c r="U18" s="417">
        <v>2531</v>
      </c>
      <c r="V18" s="417">
        <v>2222</v>
      </c>
      <c r="W18" s="417">
        <v>309</v>
      </c>
      <c r="X18" s="417">
        <v>21</v>
      </c>
      <c r="Y18" s="417">
        <v>20</v>
      </c>
      <c r="Z18" s="417">
        <v>1</v>
      </c>
    </row>
    <row r="19" spans="1:26" ht="26.85" customHeight="1">
      <c r="A19" s="1124"/>
      <c r="B19" s="256" t="s">
        <v>6</v>
      </c>
      <c r="C19" s="419">
        <f t="shared" si="0"/>
        <v>100.00000000000001</v>
      </c>
      <c r="D19" s="419">
        <f t="shared" si="0"/>
        <v>100.00000000000001</v>
      </c>
      <c r="E19" s="419">
        <f t="shared" si="0"/>
        <v>100.00000000000001</v>
      </c>
      <c r="F19" s="420">
        <f>F18/$C18*100</f>
        <v>0.61115566494289431</v>
      </c>
      <c r="G19" s="420">
        <f>G18/$D18*100</f>
        <v>0.48941637097760921</v>
      </c>
      <c r="H19" s="420">
        <f>H18/$E18*100</f>
        <v>1.7584318247333526</v>
      </c>
      <c r="I19" s="420">
        <f>I18/$C18*100</f>
        <v>1.3827051243051907E-2</v>
      </c>
      <c r="J19" s="420">
        <f>J18/$D18*100</f>
        <v>1.5294261593050288E-2</v>
      </c>
      <c r="K19" s="420">
        <f>K18/$E18*100</f>
        <v>0</v>
      </c>
      <c r="L19" s="420">
        <f>L18/$C18*100</f>
        <v>9.6844666906335561</v>
      </c>
      <c r="M19" s="420">
        <f>M18/$D18*100</f>
        <v>9.6323259513030717</v>
      </c>
      <c r="N19" s="420">
        <f>N18/$E18*100</f>
        <v>10.175843182473335</v>
      </c>
      <c r="O19" s="420">
        <f>O18/$C18*100</f>
        <v>40.997206935648904</v>
      </c>
      <c r="P19" s="420">
        <f>P18/$D18*100</f>
        <v>41.820628900036702</v>
      </c>
      <c r="Q19" s="420">
        <f>Q18/$E18*100</f>
        <v>33.237244162582883</v>
      </c>
      <c r="R19" s="420">
        <f>R18/$C18*100</f>
        <v>41.6360167030779</v>
      </c>
      <c r="S19" s="420">
        <f>S18/$D18*100</f>
        <v>41.184387617765815</v>
      </c>
      <c r="T19" s="420">
        <f>T18/$E18*100</f>
        <v>45.892187950417991</v>
      </c>
      <c r="U19" s="420">
        <f>U18/$C18*100</f>
        <v>6.9992533392328751</v>
      </c>
      <c r="V19" s="420">
        <f>V18/$D18*100</f>
        <v>6.7967698519515478</v>
      </c>
      <c r="W19" s="420">
        <f>W18/$E18*100</f>
        <v>8.9074661285673109</v>
      </c>
      <c r="X19" s="420">
        <f>X18/$C18*100</f>
        <v>5.8073615220818005E-2</v>
      </c>
      <c r="Y19" s="420">
        <f>Y18/$D18*100</f>
        <v>6.1177046372201151E-2</v>
      </c>
      <c r="Z19" s="420">
        <f>Z18/$E18*100</f>
        <v>2.8826751225136928E-2</v>
      </c>
    </row>
    <row r="20" spans="1:26" ht="26.85" customHeight="1">
      <c r="A20" s="1124" t="s">
        <v>3</v>
      </c>
      <c r="B20" s="256" t="s">
        <v>464</v>
      </c>
      <c r="C20" s="417">
        <v>34771</v>
      </c>
      <c r="D20" s="417">
        <v>31428</v>
      </c>
      <c r="E20" s="417">
        <v>3343</v>
      </c>
      <c r="F20" s="417">
        <v>232</v>
      </c>
      <c r="G20" s="417">
        <v>177</v>
      </c>
      <c r="H20" s="417">
        <v>55</v>
      </c>
      <c r="I20" s="417">
        <v>2</v>
      </c>
      <c r="J20" s="417">
        <v>2</v>
      </c>
      <c r="K20" s="417">
        <v>0</v>
      </c>
      <c r="L20" s="417">
        <v>3164</v>
      </c>
      <c r="M20" s="417">
        <v>2814</v>
      </c>
      <c r="N20" s="417">
        <v>350</v>
      </c>
      <c r="O20" s="417">
        <v>14339</v>
      </c>
      <c r="P20" s="417">
        <v>13210</v>
      </c>
      <c r="Q20" s="417">
        <v>1129</v>
      </c>
      <c r="R20" s="417">
        <v>14449</v>
      </c>
      <c r="S20" s="417">
        <v>12989</v>
      </c>
      <c r="T20" s="417">
        <v>1460</v>
      </c>
      <c r="U20" s="417">
        <v>2577</v>
      </c>
      <c r="V20" s="417">
        <v>2231</v>
      </c>
      <c r="W20" s="417">
        <v>346</v>
      </c>
      <c r="X20" s="417">
        <v>8</v>
      </c>
      <c r="Y20" s="417">
        <v>5</v>
      </c>
      <c r="Z20" s="417">
        <v>3</v>
      </c>
    </row>
    <row r="21" spans="1:26" ht="26.85" customHeight="1">
      <c r="A21" s="1124"/>
      <c r="B21" s="256" t="s">
        <v>6</v>
      </c>
      <c r="C21" s="419">
        <f t="shared" si="0"/>
        <v>100</v>
      </c>
      <c r="D21" s="419">
        <f t="shared" si="0"/>
        <v>99.999999999999986</v>
      </c>
      <c r="E21" s="419">
        <f t="shared" si="0"/>
        <v>100</v>
      </c>
      <c r="F21" s="420">
        <f>F20/$C20*100</f>
        <v>0.66722268557130937</v>
      </c>
      <c r="G21" s="420">
        <f>G20/$D20*100</f>
        <v>0.56319205803741879</v>
      </c>
      <c r="H21" s="420">
        <f>H20/$E20*100</f>
        <v>1.645228836374514</v>
      </c>
      <c r="I21" s="420">
        <f>I20/$C20*100</f>
        <v>5.7519197032009431E-3</v>
      </c>
      <c r="J21" s="420">
        <f>J20/$D20*100</f>
        <v>6.3637520682194217E-3</v>
      </c>
      <c r="K21" s="420" t="s">
        <v>529</v>
      </c>
      <c r="L21" s="420">
        <f>L20/$C20*100</f>
        <v>9.0995369704638929</v>
      </c>
      <c r="M21" s="420">
        <f>M20/$D20*100</f>
        <v>8.953799159984726</v>
      </c>
      <c r="N21" s="420">
        <f>N20/$E20*100</f>
        <v>10.469638049655998</v>
      </c>
      <c r="O21" s="420">
        <f>O20/$C20*100</f>
        <v>41.238388312099161</v>
      </c>
      <c r="P21" s="420">
        <f>P20/$D20*100</f>
        <v>42.032582410589278</v>
      </c>
      <c r="Q21" s="420">
        <f>Q20/$E20*100</f>
        <v>33.772061023033203</v>
      </c>
      <c r="R21" s="420">
        <f>R20/$C20*100</f>
        <v>41.554743895775218</v>
      </c>
      <c r="S21" s="420">
        <f>S20/$D20*100</f>
        <v>41.329387807051035</v>
      </c>
      <c r="T21" s="420">
        <f>T20/$E20*100</f>
        <v>43.673347292850735</v>
      </c>
      <c r="U21" s="420">
        <f>U20/$C20*100</f>
        <v>7.4113485375744155</v>
      </c>
      <c r="V21" s="420">
        <f>V20/$D20*100</f>
        <v>7.098765432098765</v>
      </c>
      <c r="W21" s="420">
        <f>W20/$E20*100</f>
        <v>10.349985043374215</v>
      </c>
      <c r="X21" s="420">
        <f>X20/$C20*100</f>
        <v>2.3007678812803772E-2</v>
      </c>
      <c r="Y21" s="420">
        <f>Y20/$D20*100</f>
        <v>1.5909380170548555E-2</v>
      </c>
      <c r="Z21" s="420">
        <f>Z20/$E20*100</f>
        <v>8.9739754711337119E-2</v>
      </c>
    </row>
    <row r="22" spans="1:26" ht="26.85" customHeight="1">
      <c r="A22" s="1124" t="s">
        <v>4</v>
      </c>
      <c r="B22" s="256" t="s">
        <v>376</v>
      </c>
      <c r="C22" s="417">
        <v>32547</v>
      </c>
      <c r="D22" s="417">
        <v>29275</v>
      </c>
      <c r="E22" s="417">
        <v>3272</v>
      </c>
      <c r="F22" s="417">
        <v>204</v>
      </c>
      <c r="G22" s="417">
        <v>155</v>
      </c>
      <c r="H22" s="417">
        <v>49</v>
      </c>
      <c r="I22" s="417">
        <v>2</v>
      </c>
      <c r="J22" s="417">
        <v>1</v>
      </c>
      <c r="K22" s="417">
        <v>1</v>
      </c>
      <c r="L22" s="417">
        <v>2770</v>
      </c>
      <c r="M22" s="417">
        <v>2447</v>
      </c>
      <c r="N22" s="417">
        <v>323</v>
      </c>
      <c r="O22" s="417">
        <v>12881</v>
      </c>
      <c r="P22" s="417">
        <v>11834</v>
      </c>
      <c r="Q22" s="417">
        <v>1047</v>
      </c>
      <c r="R22" s="417">
        <v>13986</v>
      </c>
      <c r="S22" s="417">
        <v>12467</v>
      </c>
      <c r="T22" s="417">
        <v>1519</v>
      </c>
      <c r="U22" s="417">
        <v>2691</v>
      </c>
      <c r="V22" s="417">
        <v>2362</v>
      </c>
      <c r="W22" s="417">
        <v>329</v>
      </c>
      <c r="X22" s="417">
        <v>13</v>
      </c>
      <c r="Y22" s="417">
        <v>9</v>
      </c>
      <c r="Z22" s="417">
        <v>4</v>
      </c>
    </row>
    <row r="23" spans="1:26" ht="26.85" customHeight="1">
      <c r="A23" s="1125"/>
      <c r="B23" s="258" t="s">
        <v>6</v>
      </c>
      <c r="C23" s="421">
        <f t="shared" si="0"/>
        <v>100</v>
      </c>
      <c r="D23" s="421">
        <f t="shared" si="0"/>
        <v>100</v>
      </c>
      <c r="E23" s="421">
        <f t="shared" si="0"/>
        <v>99.969437652811735</v>
      </c>
      <c r="F23" s="422">
        <f>F22/$C22*100</f>
        <v>0.62678587888284643</v>
      </c>
      <c r="G23" s="422">
        <f>G22/$D22*100</f>
        <v>0.52946199829205809</v>
      </c>
      <c r="H23" s="422">
        <f>H22/$E22*100</f>
        <v>1.4975550122249388</v>
      </c>
      <c r="I23" s="422">
        <f>I22/$C22*100</f>
        <v>6.1449595968906508E-3</v>
      </c>
      <c r="J23" s="422">
        <f>J22/$D22*100</f>
        <v>3.4158838599487617E-3</v>
      </c>
      <c r="K23" s="422" t="s">
        <v>138</v>
      </c>
      <c r="L23" s="422">
        <f>L22/$C22*100</f>
        <v>8.5107690416935515</v>
      </c>
      <c r="M23" s="422">
        <f>M22/$D22*100</f>
        <v>8.3586678052946208</v>
      </c>
      <c r="N23" s="422">
        <f>N22/$E22*100</f>
        <v>9.8716381418092922</v>
      </c>
      <c r="O23" s="422">
        <f>O22/$C22*100</f>
        <v>39.576612283774232</v>
      </c>
      <c r="P23" s="422">
        <f>P22/$D22*100</f>
        <v>40.423569598633648</v>
      </c>
      <c r="Q23" s="422">
        <f>Q22/$E22*100</f>
        <v>31.998777506112468</v>
      </c>
      <c r="R23" s="422">
        <f>R22/$C22*100</f>
        <v>42.971702461056317</v>
      </c>
      <c r="S23" s="422">
        <f>S22/$D22*100</f>
        <v>42.585824081981208</v>
      </c>
      <c r="T23" s="422">
        <f>T22/$E22*100</f>
        <v>46.424205378973106</v>
      </c>
      <c r="U23" s="422">
        <f>U22/$C22*100</f>
        <v>8.2680431376163703</v>
      </c>
      <c r="V23" s="422">
        <f>V22/$D22*100</f>
        <v>8.0683176771989764</v>
      </c>
      <c r="W23" s="422">
        <f>W22/$E22*100</f>
        <v>10.055012224938874</v>
      </c>
      <c r="X23" s="422">
        <f>X22/$C22*100</f>
        <v>3.9942237379789226E-2</v>
      </c>
      <c r="Y23" s="422">
        <f>Y22/$D22*100</f>
        <v>3.0742954739538857E-2</v>
      </c>
      <c r="Z23" s="422">
        <f>Z22/$E22*100</f>
        <v>0.12224938875305623</v>
      </c>
    </row>
    <row r="24" spans="1:26" s="423" customFormat="1" ht="14.25">
      <c r="A24" s="697" t="s">
        <v>897</v>
      </c>
      <c r="B24" s="695"/>
    </row>
    <row r="25" spans="1:26">
      <c r="D25" s="424"/>
    </row>
    <row r="28" spans="1:26">
      <c r="B28" s="667"/>
    </row>
  </sheetData>
  <mergeCells count="20">
    <mergeCell ref="A1:Z1"/>
    <mergeCell ref="A2:B3"/>
    <mergeCell ref="C2:E2"/>
    <mergeCell ref="F2:H2"/>
    <mergeCell ref="I2:K2"/>
    <mergeCell ref="L2:N2"/>
    <mergeCell ref="O2:Q2"/>
    <mergeCell ref="R2:T2"/>
    <mergeCell ref="U2:W2"/>
    <mergeCell ref="X2:Z2"/>
    <mergeCell ref="A16:A17"/>
    <mergeCell ref="A18:A19"/>
    <mergeCell ref="A20:A21"/>
    <mergeCell ref="A22:A23"/>
    <mergeCell ref="A4:A5"/>
    <mergeCell ref="A6:A7"/>
    <mergeCell ref="A8:A9"/>
    <mergeCell ref="A10:A11"/>
    <mergeCell ref="A12:A13"/>
    <mergeCell ref="A14:A15"/>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48"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35"/>
  <sheetViews>
    <sheetView showGridLines="0" zoomScaleNormal="100" workbookViewId="0">
      <selection sqref="A1:L1"/>
    </sheetView>
  </sheetViews>
  <sheetFormatPr defaultColWidth="9" defaultRowHeight="15.75"/>
  <cols>
    <col min="1" max="1" width="5.625" style="425" customWidth="1"/>
    <col min="2" max="2" width="5.125" style="437" customWidth="1"/>
    <col min="3" max="3" width="16.375" style="425" bestFit="1" customWidth="1"/>
    <col min="4" max="12" width="15.625" style="425" customWidth="1"/>
    <col min="13" max="14" width="8.625" style="425" customWidth="1"/>
    <col min="15" max="21" width="8.625" style="425" hidden="1" customWidth="1"/>
    <col min="22" max="22" width="9.625" style="425" hidden="1" customWidth="1"/>
    <col min="23" max="34" width="8.625" style="425" hidden="1" customWidth="1"/>
    <col min="35" max="49" width="8.625" style="425" customWidth="1"/>
    <col min="50" max="16384" width="9" style="425"/>
  </cols>
  <sheetData>
    <row r="1" spans="1:34" ht="29.25" customHeight="1">
      <c r="A1" s="1220" t="s">
        <v>530</v>
      </c>
      <c r="B1" s="1220"/>
      <c r="C1" s="1220"/>
      <c r="D1" s="1220"/>
      <c r="E1" s="1220"/>
      <c r="F1" s="1220"/>
      <c r="G1" s="1220"/>
      <c r="H1" s="1220"/>
      <c r="I1" s="1220"/>
      <c r="J1" s="1220"/>
      <c r="K1" s="1220"/>
      <c r="L1" s="1220"/>
    </row>
    <row r="2" spans="1:34" ht="30" customHeight="1">
      <c r="A2" s="1213"/>
      <c r="B2" s="1221"/>
      <c r="C2" s="698" t="s">
        <v>52</v>
      </c>
      <c r="D2" s="696" t="s">
        <v>899</v>
      </c>
      <c r="E2" s="696" t="s">
        <v>900</v>
      </c>
      <c r="F2" s="696" t="s">
        <v>901</v>
      </c>
      <c r="G2" s="696" t="s">
        <v>902</v>
      </c>
      <c r="H2" s="696" t="s">
        <v>903</v>
      </c>
      <c r="I2" s="696" t="s">
        <v>904</v>
      </c>
      <c r="J2" s="696" t="s">
        <v>905</v>
      </c>
      <c r="K2" s="696" t="s">
        <v>906</v>
      </c>
      <c r="L2" s="696" t="s">
        <v>907</v>
      </c>
      <c r="O2" s="670" t="s">
        <v>52</v>
      </c>
      <c r="P2" s="427"/>
      <c r="Q2" s="428">
        <v>14</v>
      </c>
      <c r="R2" s="429"/>
      <c r="S2" s="428">
        <v>18</v>
      </c>
      <c r="T2" s="429"/>
      <c r="U2" s="428">
        <v>24</v>
      </c>
      <c r="V2" s="429"/>
      <c r="W2" s="428">
        <v>30</v>
      </c>
      <c r="X2" s="429"/>
      <c r="Y2" s="428">
        <v>40</v>
      </c>
      <c r="Z2" s="429"/>
      <c r="AA2" s="428">
        <v>50</v>
      </c>
      <c r="AB2" s="429"/>
      <c r="AC2" s="428">
        <v>60</v>
      </c>
      <c r="AD2" s="429"/>
      <c r="AE2" s="428">
        <v>70</v>
      </c>
      <c r="AF2" s="429"/>
      <c r="AG2" s="671" t="s">
        <v>531</v>
      </c>
      <c r="AH2" s="429"/>
    </row>
    <row r="3" spans="1:34" ht="17.100000000000001" customHeight="1">
      <c r="A3" s="1124" t="s">
        <v>190</v>
      </c>
      <c r="B3" s="405" t="s">
        <v>525</v>
      </c>
      <c r="C3" s="430" t="str">
        <f>CONCATENATE(TEXT(O3,"#,##0")," ","(",P3,".00%",")")</f>
        <v>36,478 (100.00%)</v>
      </c>
      <c r="D3" s="430" t="str">
        <f t="shared" ref="D3:D22" si="0">CONCATENATE(TEXT(Q3,"#,##0")," ","(",R3,"%",")")</f>
        <v>30 (0.08%)</v>
      </c>
      <c r="E3" s="430" t="str">
        <f>CONCATENATE(TEXT(S3,"#,##0")," ","(",T3,"0%",")")</f>
        <v>2,480 (6.80%)</v>
      </c>
      <c r="F3" s="430" t="str">
        <f>CONCATENATE(TEXT(U3,"#,##0")," ","(",V3,"0%",")")</f>
        <v>5,546 (15.20%)</v>
      </c>
      <c r="G3" s="430" t="str">
        <f>CONCATENATE(TEXT(W3,"#,##0")," ","(",X3,"%",")")</f>
        <v>13,074 (35.84%)</v>
      </c>
      <c r="H3" s="430" t="str">
        <f>CONCATENATE(TEXT(Y3,"#,##0")," ","(",Z3,"%",")")</f>
        <v>9,400 (25.77%)</v>
      </c>
      <c r="I3" s="430" t="str">
        <f>CONCATENATE(TEXT(AA3,"#,##0")," ","(",AB3,"%",")")</f>
        <v>4,653 (12.76%)</v>
      </c>
      <c r="J3" s="430" t="str">
        <f>CONCATENATE(TEXT(AC3,"#,##0")," ","(",AD3,"%",")")</f>
        <v>1,104 (3.03%)</v>
      </c>
      <c r="K3" s="430" t="str">
        <f>CONCATENATE(TEXT(AE3,"#,##0")," ","(",AF3,"%",")")</f>
        <v>170 (0.47%)</v>
      </c>
      <c r="L3" s="430" t="str">
        <f>CONCATENATE(TEXT(AG3,"#,##0")," ","(",AH3,"%",")")</f>
        <v>21 (0.06%)</v>
      </c>
      <c r="O3" s="430">
        <v>36478</v>
      </c>
      <c r="P3" s="431">
        <f>ROUND(O3/O3*100,2)</f>
        <v>100</v>
      </c>
      <c r="Q3" s="430">
        <v>30</v>
      </c>
      <c r="R3" s="431">
        <f>ROUND(Q3/O3*100,2)</f>
        <v>0.08</v>
      </c>
      <c r="S3" s="430">
        <v>2480</v>
      </c>
      <c r="T3" s="431">
        <f>ROUND(S3/O3*100,2)</f>
        <v>6.8</v>
      </c>
      <c r="U3" s="430">
        <v>5546</v>
      </c>
      <c r="V3" s="431">
        <f>ROUND(U3/O3*100,2)</f>
        <v>15.2</v>
      </c>
      <c r="W3" s="430">
        <v>13074</v>
      </c>
      <c r="X3" s="431">
        <f>ROUND(W3/O3*100,2)</f>
        <v>35.840000000000003</v>
      </c>
      <c r="Y3" s="430">
        <v>9400</v>
      </c>
      <c r="Z3" s="431">
        <f>ROUND(Y3/O3*100,2)</f>
        <v>25.77</v>
      </c>
      <c r="AA3" s="430">
        <v>4653</v>
      </c>
      <c r="AB3" s="431">
        <f>ROUND(AA3/O3*100,2)</f>
        <v>12.76</v>
      </c>
      <c r="AC3" s="430">
        <v>1104</v>
      </c>
      <c r="AD3" s="431">
        <f>ROUND(AC3/O3*100,2)</f>
        <v>3.03</v>
      </c>
      <c r="AE3" s="430">
        <v>170</v>
      </c>
      <c r="AF3" s="431">
        <f>ROUND(AE3/O3*100,2)</f>
        <v>0.47</v>
      </c>
      <c r="AG3" s="430">
        <v>21</v>
      </c>
      <c r="AH3" s="431">
        <f>ROUND(AG3/O3*100,2)</f>
        <v>0.06</v>
      </c>
    </row>
    <row r="4" spans="1:34" ht="17.100000000000001" customHeight="1">
      <c r="A4" s="939"/>
      <c r="B4" s="405" t="s">
        <v>130</v>
      </c>
      <c r="C4" s="430" t="str">
        <f t="shared" ref="C4:C32" si="1">CONCATENATE(TEXT(O4,"#,##0")," ","(",P4,".00%",")")</f>
        <v>32,934 (100.00%)</v>
      </c>
      <c r="D4" s="430" t="str">
        <f t="shared" si="0"/>
        <v>26 (0.08%)</v>
      </c>
      <c r="E4" s="430" t="str">
        <f t="shared" ref="E4:E31" si="2">CONCATENATE(TEXT(S4,"#,##0")," ","(",T4,"%",")")</f>
        <v>2,210 (6.71%)</v>
      </c>
      <c r="F4" s="430" t="str">
        <f t="shared" ref="F4:F32" si="3">CONCATENATE(TEXT(U4,"#,##0")," ","(",V4,"%",")")</f>
        <v>4,867 (14.78%)</v>
      </c>
      <c r="G4" s="430" t="str">
        <f t="shared" ref="G4:G31" si="4">CONCATENATE(TEXT(W4,"#,##0")," ","(",X4,"%",")")</f>
        <v>11,701 (35.53%)</v>
      </c>
      <c r="H4" s="430" t="str">
        <f t="shared" ref="H4:H32" si="5">CONCATENATE(TEXT(Y4,"#,##0")," ","(",Z4,"%",")")</f>
        <v>8,658 (26.29%)</v>
      </c>
      <c r="I4" s="430" t="str">
        <f t="shared" ref="I4:I32" si="6">CONCATENATE(TEXT(AA4,"#,##0")," ","(",AB4,"%",")")</f>
        <v>4,276 (12.98%)</v>
      </c>
      <c r="J4" s="430" t="str">
        <f t="shared" ref="J4:J31" si="7">CONCATENATE(TEXT(AC4,"#,##0")," ","(",AD4,"%",")")</f>
        <v>1,019 (3.09%)</v>
      </c>
      <c r="K4" s="430" t="str">
        <f t="shared" ref="K4:K32" si="8">CONCATENATE(TEXT(AE4,"#,##0")," ","(",AF4,"%",")")</f>
        <v>159 (0.48%)</v>
      </c>
      <c r="L4" s="430" t="str">
        <f t="shared" ref="L4:L32" si="9">CONCATENATE(TEXT(AG4,"#,##0")," ","(",AH4,"%",")")</f>
        <v>18 (0.05%)</v>
      </c>
      <c r="O4" s="430">
        <v>32934</v>
      </c>
      <c r="P4" s="431">
        <v>100</v>
      </c>
      <c r="Q4" s="430">
        <v>26</v>
      </c>
      <c r="R4" s="431">
        <f t="shared" ref="R4:R31" si="10">ROUND(Q4/O4*100,2)</f>
        <v>0.08</v>
      </c>
      <c r="S4" s="430">
        <v>2210</v>
      </c>
      <c r="T4" s="431">
        <f>ROUND(S4/O4*100,2)</f>
        <v>6.71</v>
      </c>
      <c r="U4" s="430">
        <v>4867</v>
      </c>
      <c r="V4" s="431">
        <f>ROUND(U4/O4*100,2)</f>
        <v>14.78</v>
      </c>
      <c r="W4" s="430">
        <v>11701</v>
      </c>
      <c r="X4" s="431">
        <f t="shared" ref="X4:X32" si="11">ROUND(W4/O4*100,2)</f>
        <v>35.53</v>
      </c>
      <c r="Y4" s="430">
        <v>8658</v>
      </c>
      <c r="Z4" s="431">
        <f t="shared" ref="Z4:Z32" si="12">ROUND(Y4/O4*100,2)</f>
        <v>26.29</v>
      </c>
      <c r="AA4" s="430">
        <v>4276</v>
      </c>
      <c r="AB4" s="431">
        <f t="shared" ref="AB4:AB32" si="13">ROUND(AA4/O4*100,2)</f>
        <v>12.98</v>
      </c>
      <c r="AC4" s="430">
        <v>1019</v>
      </c>
      <c r="AD4" s="431">
        <f t="shared" ref="AD4:AD32" si="14">ROUND(AC4/O4*100,2)</f>
        <v>3.09</v>
      </c>
      <c r="AE4" s="430">
        <v>159</v>
      </c>
      <c r="AF4" s="431">
        <f t="shared" ref="AF4:AF32" si="15">ROUND(AE4/O4*100,2)</f>
        <v>0.48</v>
      </c>
      <c r="AG4" s="430">
        <v>18</v>
      </c>
      <c r="AH4" s="431">
        <f t="shared" ref="AH4:AH32" si="16">ROUND(AG4/O4*100,2)</f>
        <v>0.05</v>
      </c>
    </row>
    <row r="5" spans="1:34" ht="17.100000000000001" customHeight="1">
      <c r="A5" s="939"/>
      <c r="B5" s="405" t="s">
        <v>131</v>
      </c>
      <c r="C5" s="430" t="str">
        <f t="shared" si="1"/>
        <v>3,544 (100.00%)</v>
      </c>
      <c r="D5" s="430" t="str">
        <f t="shared" si="0"/>
        <v>4 (0.11%)</v>
      </c>
      <c r="E5" s="430" t="str">
        <f t="shared" si="2"/>
        <v>270 (7.62%)</v>
      </c>
      <c r="F5" s="430" t="str">
        <f t="shared" si="3"/>
        <v>679 (19.16%)</v>
      </c>
      <c r="G5" s="430" t="str">
        <f t="shared" si="4"/>
        <v>1,373 (38.74%)</v>
      </c>
      <c r="H5" s="430" t="str">
        <f t="shared" si="5"/>
        <v>742 (20.94%)</v>
      </c>
      <c r="I5" s="430" t="str">
        <f t="shared" si="6"/>
        <v>377 (10.64%)</v>
      </c>
      <c r="J5" s="430" t="str">
        <f>CONCATENATE(TEXT(AC5,"#,##0")," ","(",AD5,"0%",")")</f>
        <v>85 (2.40%)</v>
      </c>
      <c r="K5" s="430" t="str">
        <f t="shared" si="8"/>
        <v>11 (0.31%)</v>
      </c>
      <c r="L5" s="430" t="str">
        <f t="shared" si="9"/>
        <v>3 (0.08%)</v>
      </c>
      <c r="O5" s="430">
        <v>3544</v>
      </c>
      <c r="P5" s="431">
        <v>100</v>
      </c>
      <c r="Q5" s="430">
        <v>4</v>
      </c>
      <c r="R5" s="431">
        <f t="shared" si="10"/>
        <v>0.11</v>
      </c>
      <c r="S5" s="430">
        <v>270</v>
      </c>
      <c r="T5" s="431">
        <f t="shared" ref="T5:T32" si="17">ROUND(S5/O5*100,2)</f>
        <v>7.62</v>
      </c>
      <c r="U5" s="430">
        <v>679</v>
      </c>
      <c r="V5" s="431">
        <f t="shared" ref="V5:V32" si="18">ROUND(U5/O5*100,2)</f>
        <v>19.16</v>
      </c>
      <c r="W5" s="430">
        <v>1373</v>
      </c>
      <c r="X5" s="431">
        <f t="shared" si="11"/>
        <v>38.74</v>
      </c>
      <c r="Y5" s="430">
        <v>742</v>
      </c>
      <c r="Z5" s="431">
        <f t="shared" si="12"/>
        <v>20.94</v>
      </c>
      <c r="AA5" s="430">
        <v>377</v>
      </c>
      <c r="AB5" s="431">
        <f t="shared" si="13"/>
        <v>10.64</v>
      </c>
      <c r="AC5" s="430">
        <v>85</v>
      </c>
      <c r="AD5" s="431">
        <f t="shared" si="14"/>
        <v>2.4</v>
      </c>
      <c r="AE5" s="430">
        <v>11</v>
      </c>
      <c r="AF5" s="431">
        <f t="shared" si="15"/>
        <v>0.31</v>
      </c>
      <c r="AG5" s="430">
        <v>3</v>
      </c>
      <c r="AH5" s="431">
        <f t="shared" si="16"/>
        <v>0.08</v>
      </c>
    </row>
    <row r="6" spans="1:34" ht="17.100000000000001" customHeight="1">
      <c r="A6" s="1124" t="s">
        <v>17</v>
      </c>
      <c r="B6" s="405" t="s">
        <v>525</v>
      </c>
      <c r="C6" s="430" t="str">
        <f t="shared" si="1"/>
        <v>35,354 (100.00%)</v>
      </c>
      <c r="D6" s="430" t="str">
        <f t="shared" si="0"/>
        <v>30 (0.08%)</v>
      </c>
      <c r="E6" s="430" t="str">
        <f t="shared" si="2"/>
        <v>2,538 (7.18%)</v>
      </c>
      <c r="F6" s="430" t="str">
        <f t="shared" si="3"/>
        <v>4,899 (13.86%)</v>
      </c>
      <c r="G6" s="430" t="str">
        <f t="shared" si="4"/>
        <v>12,500 (35.36%)</v>
      </c>
      <c r="H6" s="430" t="str">
        <f t="shared" si="5"/>
        <v>9,067 (25.65%)</v>
      </c>
      <c r="I6" s="430" t="str">
        <f t="shared" si="6"/>
        <v>4,892 (13.84%)</v>
      </c>
      <c r="J6" s="430" t="str">
        <f t="shared" si="7"/>
        <v>1,205 (3.41%)</v>
      </c>
      <c r="K6" s="430" t="str">
        <f t="shared" si="8"/>
        <v>192 (0.54%)</v>
      </c>
      <c r="L6" s="430" t="str">
        <f t="shared" si="9"/>
        <v>31 (0.09%)</v>
      </c>
      <c r="O6" s="430">
        <v>35354</v>
      </c>
      <c r="P6" s="431">
        <v>100</v>
      </c>
      <c r="Q6" s="430">
        <v>30</v>
      </c>
      <c r="R6" s="431">
        <f t="shared" si="10"/>
        <v>0.08</v>
      </c>
      <c r="S6" s="430">
        <v>2538</v>
      </c>
      <c r="T6" s="431">
        <f t="shared" si="17"/>
        <v>7.18</v>
      </c>
      <c r="U6" s="430">
        <v>4899</v>
      </c>
      <c r="V6" s="431">
        <f t="shared" si="18"/>
        <v>13.86</v>
      </c>
      <c r="W6" s="430">
        <v>12500</v>
      </c>
      <c r="X6" s="431">
        <f t="shared" si="11"/>
        <v>35.36</v>
      </c>
      <c r="Y6" s="430">
        <v>9067</v>
      </c>
      <c r="Z6" s="431">
        <f t="shared" si="12"/>
        <v>25.65</v>
      </c>
      <c r="AA6" s="430">
        <v>4892</v>
      </c>
      <c r="AB6" s="431">
        <f t="shared" si="13"/>
        <v>13.84</v>
      </c>
      <c r="AC6" s="430">
        <v>1205</v>
      </c>
      <c r="AD6" s="431">
        <f t="shared" si="14"/>
        <v>3.41</v>
      </c>
      <c r="AE6" s="430">
        <v>192</v>
      </c>
      <c r="AF6" s="431">
        <f t="shared" si="15"/>
        <v>0.54</v>
      </c>
      <c r="AG6" s="430">
        <v>31</v>
      </c>
      <c r="AH6" s="431">
        <f t="shared" si="16"/>
        <v>0.09</v>
      </c>
    </row>
    <row r="7" spans="1:34" ht="17.100000000000001" customHeight="1">
      <c r="A7" s="939"/>
      <c r="B7" s="405" t="s">
        <v>130</v>
      </c>
      <c r="C7" s="430" t="str">
        <f t="shared" si="1"/>
        <v>31,904 (100.00%)</v>
      </c>
      <c r="D7" s="430" t="str">
        <f t="shared" si="0"/>
        <v>26 (0.08%)</v>
      </c>
      <c r="E7" s="430" t="str">
        <f t="shared" si="2"/>
        <v>2,270 (7.12%)</v>
      </c>
      <c r="F7" s="430" t="str">
        <f t="shared" si="3"/>
        <v>4,314 (13.52%)</v>
      </c>
      <c r="G7" s="430" t="str">
        <f t="shared" si="4"/>
        <v>11,119 (34.85%)</v>
      </c>
      <c r="H7" s="430" t="str">
        <f t="shared" si="5"/>
        <v>8,321 (26.08%)</v>
      </c>
      <c r="I7" s="430" t="str">
        <f t="shared" si="6"/>
        <v>4,534 (14.21%)</v>
      </c>
      <c r="J7" s="430" t="str">
        <f t="shared" si="7"/>
        <v>1,125 (3.53%)</v>
      </c>
      <c r="K7" s="430" t="str">
        <f t="shared" si="8"/>
        <v>166 (0.52%)</v>
      </c>
      <c r="L7" s="430" t="str">
        <f t="shared" si="9"/>
        <v>29 (0.09%)</v>
      </c>
      <c r="O7" s="430">
        <v>31904</v>
      </c>
      <c r="P7" s="431">
        <v>100</v>
      </c>
      <c r="Q7" s="430">
        <v>26</v>
      </c>
      <c r="R7" s="431">
        <f t="shared" si="10"/>
        <v>0.08</v>
      </c>
      <c r="S7" s="430">
        <v>2270</v>
      </c>
      <c r="T7" s="431">
        <f t="shared" si="17"/>
        <v>7.12</v>
      </c>
      <c r="U7" s="430">
        <v>4314</v>
      </c>
      <c r="V7" s="431">
        <f t="shared" si="18"/>
        <v>13.52</v>
      </c>
      <c r="W7" s="430">
        <v>11119</v>
      </c>
      <c r="X7" s="431">
        <f t="shared" si="11"/>
        <v>34.85</v>
      </c>
      <c r="Y7" s="430">
        <v>8321</v>
      </c>
      <c r="Z7" s="431">
        <f t="shared" si="12"/>
        <v>26.08</v>
      </c>
      <c r="AA7" s="430">
        <v>4534</v>
      </c>
      <c r="AB7" s="431">
        <f t="shared" si="13"/>
        <v>14.21</v>
      </c>
      <c r="AC7" s="430">
        <v>1125</v>
      </c>
      <c r="AD7" s="431">
        <f t="shared" si="14"/>
        <v>3.53</v>
      </c>
      <c r="AE7" s="430">
        <v>166</v>
      </c>
      <c r="AF7" s="431">
        <f t="shared" si="15"/>
        <v>0.52</v>
      </c>
      <c r="AG7" s="430">
        <v>29</v>
      </c>
      <c r="AH7" s="431">
        <f t="shared" si="16"/>
        <v>0.09</v>
      </c>
    </row>
    <row r="8" spans="1:34" ht="17.100000000000001" customHeight="1">
      <c r="A8" s="939"/>
      <c r="B8" s="405" t="s">
        <v>131</v>
      </c>
      <c r="C8" s="430" t="str">
        <f t="shared" si="1"/>
        <v>3,450 (100.00%)</v>
      </c>
      <c r="D8" s="430" t="str">
        <f t="shared" si="0"/>
        <v>4 (0.12%)</v>
      </c>
      <c r="E8" s="430" t="str">
        <f t="shared" si="2"/>
        <v>268 (7.77%)</v>
      </c>
      <c r="F8" s="430" t="str">
        <f t="shared" si="3"/>
        <v>585 (16.96%)</v>
      </c>
      <c r="G8" s="430" t="str">
        <f t="shared" si="4"/>
        <v>1,381 (40.03%)</v>
      </c>
      <c r="H8" s="430" t="str">
        <f t="shared" si="5"/>
        <v>746 (21.62%)</v>
      </c>
      <c r="I8" s="430" t="str">
        <f t="shared" si="6"/>
        <v>358 (10.38%)</v>
      </c>
      <c r="J8" s="430" t="str">
        <f t="shared" si="7"/>
        <v>80 (2.32%)</v>
      </c>
      <c r="K8" s="430" t="str">
        <f t="shared" si="8"/>
        <v>26 (0.75%)</v>
      </c>
      <c r="L8" s="430" t="str">
        <f t="shared" si="9"/>
        <v>2 (0.06%)</v>
      </c>
      <c r="O8" s="430">
        <v>3450</v>
      </c>
      <c r="P8" s="431">
        <v>100</v>
      </c>
      <c r="Q8" s="430">
        <v>4</v>
      </c>
      <c r="R8" s="431">
        <f t="shared" si="10"/>
        <v>0.12</v>
      </c>
      <c r="S8" s="430">
        <v>268</v>
      </c>
      <c r="T8" s="431">
        <f t="shared" si="17"/>
        <v>7.77</v>
      </c>
      <c r="U8" s="430">
        <v>585</v>
      </c>
      <c r="V8" s="431">
        <f t="shared" si="18"/>
        <v>16.96</v>
      </c>
      <c r="W8" s="430">
        <v>1381</v>
      </c>
      <c r="X8" s="431">
        <f t="shared" si="11"/>
        <v>40.03</v>
      </c>
      <c r="Y8" s="430">
        <v>746</v>
      </c>
      <c r="Z8" s="431">
        <f t="shared" si="12"/>
        <v>21.62</v>
      </c>
      <c r="AA8" s="430">
        <v>358</v>
      </c>
      <c r="AB8" s="431">
        <f t="shared" si="13"/>
        <v>10.38</v>
      </c>
      <c r="AC8" s="430">
        <v>80</v>
      </c>
      <c r="AD8" s="431">
        <f t="shared" si="14"/>
        <v>2.3199999999999998</v>
      </c>
      <c r="AE8" s="430">
        <v>26</v>
      </c>
      <c r="AF8" s="431">
        <f t="shared" si="15"/>
        <v>0.75</v>
      </c>
      <c r="AG8" s="430">
        <v>2</v>
      </c>
      <c r="AH8" s="431">
        <f t="shared" si="16"/>
        <v>0.06</v>
      </c>
    </row>
    <row r="9" spans="1:34" ht="17.100000000000001" customHeight="1">
      <c r="A9" s="1124" t="s">
        <v>18</v>
      </c>
      <c r="B9" s="405" t="s">
        <v>532</v>
      </c>
      <c r="C9" s="430" t="str">
        <f t="shared" si="1"/>
        <v>34,187 (100.00%)</v>
      </c>
      <c r="D9" s="430" t="str">
        <f t="shared" si="0"/>
        <v>35 (0.1%)</v>
      </c>
      <c r="E9" s="430" t="str">
        <f t="shared" si="2"/>
        <v>2,516 (7.36%)</v>
      </c>
      <c r="F9" s="430" t="str">
        <f t="shared" si="3"/>
        <v>4,208 (12.31%)</v>
      </c>
      <c r="G9" s="430" t="str">
        <f t="shared" si="4"/>
        <v>11,716 (34.27%)</v>
      </c>
      <c r="H9" s="430" t="str">
        <f t="shared" si="5"/>
        <v>9,215 (26.95%)</v>
      </c>
      <c r="I9" s="430" t="str">
        <f t="shared" si="6"/>
        <v>5,062 (14.81%)</v>
      </c>
      <c r="J9" s="430" t="str">
        <f t="shared" si="7"/>
        <v>1,215 (3.55%)</v>
      </c>
      <c r="K9" s="430" t="str">
        <f t="shared" si="8"/>
        <v>190 (0.56%)</v>
      </c>
      <c r="L9" s="430" t="str">
        <f t="shared" si="9"/>
        <v>30 (0.09%)</v>
      </c>
      <c r="O9" s="430">
        <v>34187</v>
      </c>
      <c r="P9" s="431">
        <v>100</v>
      </c>
      <c r="Q9" s="430">
        <v>35</v>
      </c>
      <c r="R9" s="431">
        <f t="shared" si="10"/>
        <v>0.1</v>
      </c>
      <c r="S9" s="430">
        <v>2516</v>
      </c>
      <c r="T9" s="431">
        <f t="shared" si="17"/>
        <v>7.36</v>
      </c>
      <c r="U9" s="430">
        <v>4208</v>
      </c>
      <c r="V9" s="431">
        <f t="shared" si="18"/>
        <v>12.31</v>
      </c>
      <c r="W9" s="430">
        <v>11716</v>
      </c>
      <c r="X9" s="431">
        <f t="shared" si="11"/>
        <v>34.270000000000003</v>
      </c>
      <c r="Y9" s="430">
        <v>9215</v>
      </c>
      <c r="Z9" s="431">
        <f t="shared" si="12"/>
        <v>26.95</v>
      </c>
      <c r="AA9" s="430">
        <v>5062</v>
      </c>
      <c r="AB9" s="431">
        <f t="shared" si="13"/>
        <v>14.81</v>
      </c>
      <c r="AC9" s="430">
        <v>1215</v>
      </c>
      <c r="AD9" s="431">
        <f t="shared" si="14"/>
        <v>3.55</v>
      </c>
      <c r="AE9" s="430">
        <v>190</v>
      </c>
      <c r="AF9" s="431">
        <f t="shared" si="15"/>
        <v>0.56000000000000005</v>
      </c>
      <c r="AG9" s="430">
        <v>30</v>
      </c>
      <c r="AH9" s="431">
        <f t="shared" si="16"/>
        <v>0.09</v>
      </c>
    </row>
    <row r="10" spans="1:34" ht="17.100000000000001" customHeight="1">
      <c r="A10" s="939"/>
      <c r="B10" s="405" t="s">
        <v>130</v>
      </c>
      <c r="C10" s="430" t="str">
        <f t="shared" si="1"/>
        <v>31,038 (100.00%)</v>
      </c>
      <c r="D10" s="430" t="str">
        <f t="shared" si="0"/>
        <v>34 (0.11%)</v>
      </c>
      <c r="E10" s="430" t="str">
        <f t="shared" si="2"/>
        <v>2,284 (7.36%)</v>
      </c>
      <c r="F10" s="430" t="str">
        <f t="shared" si="3"/>
        <v>3,738 (12.04%)</v>
      </c>
      <c r="G10" s="430" t="str">
        <f t="shared" si="4"/>
        <v>10,469 (33.73%)</v>
      </c>
      <c r="H10" s="430" t="str">
        <f t="shared" si="5"/>
        <v>8,489 (27.35%)</v>
      </c>
      <c r="I10" s="430" t="str">
        <f t="shared" si="6"/>
        <v>4,685 (15.09%)</v>
      </c>
      <c r="J10" s="430" t="str">
        <f t="shared" si="7"/>
        <v>1,134 (3.65%)</v>
      </c>
      <c r="K10" s="430" t="str">
        <f t="shared" si="8"/>
        <v>177 (0.57%)</v>
      </c>
      <c r="L10" s="430" t="str">
        <f t="shared" si="9"/>
        <v>28 (0.09%)</v>
      </c>
      <c r="O10" s="430">
        <v>31038</v>
      </c>
      <c r="P10" s="431">
        <v>100</v>
      </c>
      <c r="Q10" s="430">
        <v>34</v>
      </c>
      <c r="R10" s="431">
        <f t="shared" si="10"/>
        <v>0.11</v>
      </c>
      <c r="S10" s="430">
        <v>2284</v>
      </c>
      <c r="T10" s="431">
        <f t="shared" si="17"/>
        <v>7.36</v>
      </c>
      <c r="U10" s="430">
        <v>3738</v>
      </c>
      <c r="V10" s="431">
        <f t="shared" si="18"/>
        <v>12.04</v>
      </c>
      <c r="W10" s="430">
        <v>10469</v>
      </c>
      <c r="X10" s="431">
        <f t="shared" si="11"/>
        <v>33.729999999999997</v>
      </c>
      <c r="Y10" s="430">
        <v>8489</v>
      </c>
      <c r="Z10" s="431">
        <f t="shared" si="12"/>
        <v>27.35</v>
      </c>
      <c r="AA10" s="430">
        <v>4685</v>
      </c>
      <c r="AB10" s="431">
        <f t="shared" si="13"/>
        <v>15.09</v>
      </c>
      <c r="AC10" s="430">
        <v>1134</v>
      </c>
      <c r="AD10" s="431">
        <f t="shared" si="14"/>
        <v>3.65</v>
      </c>
      <c r="AE10" s="430">
        <v>177</v>
      </c>
      <c r="AF10" s="431">
        <f t="shared" si="15"/>
        <v>0.56999999999999995</v>
      </c>
      <c r="AG10" s="430">
        <v>28</v>
      </c>
      <c r="AH10" s="431">
        <f t="shared" si="16"/>
        <v>0.09</v>
      </c>
    </row>
    <row r="11" spans="1:34" ht="17.100000000000001" customHeight="1">
      <c r="A11" s="939"/>
      <c r="B11" s="405" t="s">
        <v>533</v>
      </c>
      <c r="C11" s="430" t="str">
        <f t="shared" si="1"/>
        <v>3,149 (100.00%)</v>
      </c>
      <c r="D11" s="430" t="str">
        <f t="shared" si="0"/>
        <v>1 (0.03%)</v>
      </c>
      <c r="E11" s="430" t="str">
        <f t="shared" si="2"/>
        <v>232 (7.37%)</v>
      </c>
      <c r="F11" s="430" t="str">
        <f t="shared" si="3"/>
        <v>470 (14.93%)</v>
      </c>
      <c r="G11" s="430" t="str">
        <f>CONCATENATE(TEXT(W11,"#,##0")," ","(",X11,"0%",")")</f>
        <v>1,247 (39.60%)</v>
      </c>
      <c r="H11" s="430" t="str">
        <f t="shared" si="5"/>
        <v>726 (23.05%)</v>
      </c>
      <c r="I11" s="430" t="str">
        <f t="shared" si="6"/>
        <v>377 (11.97%)</v>
      </c>
      <c r="J11" s="430" t="str">
        <f t="shared" si="7"/>
        <v>81 (2.57%)</v>
      </c>
      <c r="K11" s="430" t="str">
        <f t="shared" si="8"/>
        <v>13 (0.41%)</v>
      </c>
      <c r="L11" s="430" t="str">
        <f t="shared" si="9"/>
        <v>2 (0.06%)</v>
      </c>
      <c r="O11" s="430">
        <v>3149</v>
      </c>
      <c r="P11" s="431">
        <v>100.00000000000001</v>
      </c>
      <c r="Q11" s="430">
        <v>1</v>
      </c>
      <c r="R11" s="431">
        <f t="shared" si="10"/>
        <v>0.03</v>
      </c>
      <c r="S11" s="430">
        <v>232</v>
      </c>
      <c r="T11" s="431">
        <f t="shared" si="17"/>
        <v>7.37</v>
      </c>
      <c r="U11" s="430">
        <v>470</v>
      </c>
      <c r="V11" s="431">
        <f t="shared" si="18"/>
        <v>14.93</v>
      </c>
      <c r="W11" s="430">
        <v>1247</v>
      </c>
      <c r="X11" s="431">
        <f t="shared" si="11"/>
        <v>39.6</v>
      </c>
      <c r="Y11" s="430">
        <v>726</v>
      </c>
      <c r="Z11" s="431">
        <f t="shared" si="12"/>
        <v>23.05</v>
      </c>
      <c r="AA11" s="430">
        <v>377</v>
      </c>
      <c r="AB11" s="431">
        <f t="shared" si="13"/>
        <v>11.97</v>
      </c>
      <c r="AC11" s="430">
        <v>81</v>
      </c>
      <c r="AD11" s="431">
        <f t="shared" si="14"/>
        <v>2.57</v>
      </c>
      <c r="AE11" s="430">
        <v>13</v>
      </c>
      <c r="AF11" s="431">
        <f t="shared" si="15"/>
        <v>0.41</v>
      </c>
      <c r="AG11" s="430">
        <v>2</v>
      </c>
      <c r="AH11" s="431">
        <f t="shared" si="16"/>
        <v>0.06</v>
      </c>
    </row>
    <row r="12" spans="1:34" ht="17.100000000000001" customHeight="1">
      <c r="A12" s="1124" t="s">
        <v>19</v>
      </c>
      <c r="B12" s="405" t="s">
        <v>525</v>
      </c>
      <c r="C12" s="430" t="str">
        <f t="shared" si="1"/>
        <v>34,442 (100.00%)</v>
      </c>
      <c r="D12" s="430" t="str">
        <f t="shared" si="0"/>
        <v>34 (0.1%)</v>
      </c>
      <c r="E12" s="430" t="str">
        <f t="shared" si="2"/>
        <v>2,483 (7.21%)</v>
      </c>
      <c r="F12" s="430" t="str">
        <f t="shared" si="3"/>
        <v>3,959 (11.49%)</v>
      </c>
      <c r="G12" s="430" t="str">
        <f>CONCATENATE(TEXT(W12,"#,##0")," ","(",X12,".00%",")")</f>
        <v>11,365 (33.00%)</v>
      </c>
      <c r="H12" s="430" t="str">
        <f t="shared" si="5"/>
        <v>9,443 (27.42%)</v>
      </c>
      <c r="I12" s="430" t="str">
        <f t="shared" si="6"/>
        <v>5,493 (15.95%)</v>
      </c>
      <c r="J12" s="430" t="str">
        <f t="shared" si="7"/>
        <v>1,453 (4.22%)</v>
      </c>
      <c r="K12" s="430" t="str">
        <f t="shared" si="8"/>
        <v>194 (0.56%)</v>
      </c>
      <c r="L12" s="430" t="str">
        <f t="shared" si="9"/>
        <v>18 (0.05%)</v>
      </c>
      <c r="O12" s="430">
        <v>34442</v>
      </c>
      <c r="P12" s="431">
        <v>99.999999999999986</v>
      </c>
      <c r="Q12" s="430">
        <v>34</v>
      </c>
      <c r="R12" s="431">
        <f t="shared" si="10"/>
        <v>0.1</v>
      </c>
      <c r="S12" s="430">
        <v>2483</v>
      </c>
      <c r="T12" s="431">
        <f t="shared" si="17"/>
        <v>7.21</v>
      </c>
      <c r="U12" s="430">
        <v>3959</v>
      </c>
      <c r="V12" s="431">
        <f t="shared" si="18"/>
        <v>11.49</v>
      </c>
      <c r="W12" s="430">
        <v>11365</v>
      </c>
      <c r="X12" s="431">
        <f t="shared" si="11"/>
        <v>33</v>
      </c>
      <c r="Y12" s="430">
        <v>9443</v>
      </c>
      <c r="Z12" s="431">
        <f t="shared" si="12"/>
        <v>27.42</v>
      </c>
      <c r="AA12" s="430">
        <v>5493</v>
      </c>
      <c r="AB12" s="431">
        <f t="shared" si="13"/>
        <v>15.95</v>
      </c>
      <c r="AC12" s="430">
        <v>1453</v>
      </c>
      <c r="AD12" s="431">
        <f t="shared" si="14"/>
        <v>4.22</v>
      </c>
      <c r="AE12" s="430">
        <v>194</v>
      </c>
      <c r="AF12" s="431">
        <f t="shared" si="15"/>
        <v>0.56000000000000005</v>
      </c>
      <c r="AG12" s="430">
        <v>18</v>
      </c>
      <c r="AH12" s="431">
        <f t="shared" si="16"/>
        <v>0.05</v>
      </c>
    </row>
    <row r="13" spans="1:34" ht="17.100000000000001" customHeight="1">
      <c r="A13" s="939"/>
      <c r="B13" s="405" t="s">
        <v>130</v>
      </c>
      <c r="C13" s="430" t="str">
        <f t="shared" si="1"/>
        <v>31,522 (100.00%)</v>
      </c>
      <c r="D13" s="430" t="str">
        <f t="shared" si="0"/>
        <v>31 (0.1%)</v>
      </c>
      <c r="E13" s="430" t="str">
        <f t="shared" si="2"/>
        <v>2,272 (7.21%)</v>
      </c>
      <c r="F13" s="430" t="str">
        <f t="shared" si="3"/>
        <v>3,548 (11.26%)</v>
      </c>
      <c r="G13" s="430" t="str">
        <f t="shared" si="4"/>
        <v>10,227 (32.44%)</v>
      </c>
      <c r="H13" s="430" t="str">
        <f t="shared" si="5"/>
        <v>8,752 (27.76%)</v>
      </c>
      <c r="I13" s="430" t="str">
        <f t="shared" si="6"/>
        <v>5,147 (16.33%)</v>
      </c>
      <c r="J13" s="430" t="str">
        <f t="shared" si="7"/>
        <v>1,352 (4.29%)</v>
      </c>
      <c r="K13" s="430" t="str">
        <f t="shared" si="8"/>
        <v>177 (0.56%)</v>
      </c>
      <c r="L13" s="430" t="str">
        <f t="shared" si="9"/>
        <v>16 (0.05%)</v>
      </c>
      <c r="O13" s="430">
        <v>31522</v>
      </c>
      <c r="P13" s="431">
        <v>100</v>
      </c>
      <c r="Q13" s="430">
        <v>31</v>
      </c>
      <c r="R13" s="431">
        <f t="shared" si="10"/>
        <v>0.1</v>
      </c>
      <c r="S13" s="430">
        <v>2272</v>
      </c>
      <c r="T13" s="431">
        <f t="shared" si="17"/>
        <v>7.21</v>
      </c>
      <c r="U13" s="430">
        <v>3548</v>
      </c>
      <c r="V13" s="431">
        <f t="shared" si="18"/>
        <v>11.26</v>
      </c>
      <c r="W13" s="430">
        <v>10227</v>
      </c>
      <c r="X13" s="431">
        <f t="shared" si="11"/>
        <v>32.44</v>
      </c>
      <c r="Y13" s="430">
        <v>8752</v>
      </c>
      <c r="Z13" s="431">
        <f t="shared" si="12"/>
        <v>27.76</v>
      </c>
      <c r="AA13" s="430">
        <v>5147</v>
      </c>
      <c r="AB13" s="431">
        <f t="shared" si="13"/>
        <v>16.329999999999998</v>
      </c>
      <c r="AC13" s="430">
        <v>1352</v>
      </c>
      <c r="AD13" s="431">
        <f t="shared" si="14"/>
        <v>4.29</v>
      </c>
      <c r="AE13" s="430">
        <v>177</v>
      </c>
      <c r="AF13" s="431">
        <f t="shared" si="15"/>
        <v>0.56000000000000005</v>
      </c>
      <c r="AG13" s="430">
        <v>16</v>
      </c>
      <c r="AH13" s="431">
        <f t="shared" si="16"/>
        <v>0.05</v>
      </c>
    </row>
    <row r="14" spans="1:34" ht="17.100000000000001" customHeight="1">
      <c r="A14" s="939"/>
      <c r="B14" s="405" t="s">
        <v>533</v>
      </c>
      <c r="C14" s="430" t="str">
        <f t="shared" si="1"/>
        <v>2,920 (100.00%)</v>
      </c>
      <c r="D14" s="430" t="str">
        <f t="shared" si="0"/>
        <v>3 (0.1%)</v>
      </c>
      <c r="E14" s="430" t="str">
        <f t="shared" si="2"/>
        <v>211 (7.23%)</v>
      </c>
      <c r="F14" s="430" t="str">
        <f t="shared" si="3"/>
        <v>411 (14.08%)</v>
      </c>
      <c r="G14" s="430" t="str">
        <f t="shared" si="4"/>
        <v>1,138 (38.97%)</v>
      </c>
      <c r="H14" s="430" t="str">
        <f t="shared" si="5"/>
        <v>691 (23.66%)</v>
      </c>
      <c r="I14" s="430" t="str">
        <f t="shared" si="6"/>
        <v>346 (11.85%)</v>
      </c>
      <c r="J14" s="430" t="str">
        <f t="shared" si="7"/>
        <v>101 (3.46%)</v>
      </c>
      <c r="K14" s="430" t="str">
        <f t="shared" si="8"/>
        <v>17 (0.58%)</v>
      </c>
      <c r="L14" s="430" t="str">
        <f t="shared" si="9"/>
        <v>2 (0.07%)</v>
      </c>
      <c r="O14" s="430">
        <v>2920</v>
      </c>
      <c r="P14" s="431">
        <v>100</v>
      </c>
      <c r="Q14" s="430">
        <v>3</v>
      </c>
      <c r="R14" s="431">
        <f t="shared" si="10"/>
        <v>0.1</v>
      </c>
      <c r="S14" s="430">
        <v>211</v>
      </c>
      <c r="T14" s="431">
        <f t="shared" si="17"/>
        <v>7.23</v>
      </c>
      <c r="U14" s="430">
        <v>411</v>
      </c>
      <c r="V14" s="431">
        <f t="shared" si="18"/>
        <v>14.08</v>
      </c>
      <c r="W14" s="430">
        <v>1138</v>
      </c>
      <c r="X14" s="431">
        <f t="shared" si="11"/>
        <v>38.97</v>
      </c>
      <c r="Y14" s="430">
        <v>691</v>
      </c>
      <c r="Z14" s="431">
        <f t="shared" si="12"/>
        <v>23.66</v>
      </c>
      <c r="AA14" s="430">
        <v>346</v>
      </c>
      <c r="AB14" s="431">
        <f t="shared" si="13"/>
        <v>11.85</v>
      </c>
      <c r="AC14" s="430">
        <v>101</v>
      </c>
      <c r="AD14" s="431">
        <f t="shared" si="14"/>
        <v>3.46</v>
      </c>
      <c r="AE14" s="430">
        <v>17</v>
      </c>
      <c r="AF14" s="431">
        <f t="shared" si="15"/>
        <v>0.57999999999999996</v>
      </c>
      <c r="AG14" s="430">
        <v>2</v>
      </c>
      <c r="AH14" s="431">
        <f t="shared" si="16"/>
        <v>7.0000000000000007E-2</v>
      </c>
    </row>
    <row r="15" spans="1:34" ht="17.100000000000001" customHeight="1">
      <c r="A15" s="1124" t="s">
        <v>20</v>
      </c>
      <c r="B15" s="405" t="s">
        <v>534</v>
      </c>
      <c r="C15" s="430" t="str">
        <f t="shared" si="1"/>
        <v>33,949 (100.00%)</v>
      </c>
      <c r="D15" s="430" t="str">
        <f t="shared" si="0"/>
        <v>21 (0.06%)</v>
      </c>
      <c r="E15" s="430" t="str">
        <f t="shared" si="2"/>
        <v>2,367 (6.97%)</v>
      </c>
      <c r="F15" s="430" t="str">
        <f t="shared" si="3"/>
        <v>3,815 (11.24%)</v>
      </c>
      <c r="G15" s="430" t="str">
        <f t="shared" si="4"/>
        <v>11,024 (32.47%)</v>
      </c>
      <c r="H15" s="430" t="str">
        <f t="shared" si="5"/>
        <v>9,305 (27.41%)</v>
      </c>
      <c r="I15" s="430" t="str">
        <f t="shared" si="6"/>
        <v>5,578 (16.43%)</v>
      </c>
      <c r="J15" s="430" t="str">
        <f t="shared" si="7"/>
        <v>1,581 (4.66%)</v>
      </c>
      <c r="K15" s="430" t="str">
        <f t="shared" si="8"/>
        <v>240 (0.71%)</v>
      </c>
      <c r="L15" s="430" t="str">
        <f t="shared" si="9"/>
        <v>18 (0.05%)</v>
      </c>
      <c r="O15" s="430">
        <v>33949</v>
      </c>
      <c r="P15" s="431">
        <v>100.00000000000001</v>
      </c>
      <c r="Q15" s="430">
        <v>21</v>
      </c>
      <c r="R15" s="431">
        <f t="shared" si="10"/>
        <v>0.06</v>
      </c>
      <c r="S15" s="430">
        <v>2367</v>
      </c>
      <c r="T15" s="431">
        <f t="shared" si="17"/>
        <v>6.97</v>
      </c>
      <c r="U15" s="430">
        <v>3815</v>
      </c>
      <c r="V15" s="431">
        <f t="shared" si="18"/>
        <v>11.24</v>
      </c>
      <c r="W15" s="430">
        <v>11024</v>
      </c>
      <c r="X15" s="431">
        <f t="shared" si="11"/>
        <v>32.47</v>
      </c>
      <c r="Y15" s="430">
        <v>9305</v>
      </c>
      <c r="Z15" s="431">
        <f t="shared" si="12"/>
        <v>27.41</v>
      </c>
      <c r="AA15" s="430">
        <v>5578</v>
      </c>
      <c r="AB15" s="431">
        <f t="shared" si="13"/>
        <v>16.43</v>
      </c>
      <c r="AC15" s="430">
        <v>1581</v>
      </c>
      <c r="AD15" s="431">
        <f t="shared" si="14"/>
        <v>4.66</v>
      </c>
      <c r="AE15" s="430">
        <v>240</v>
      </c>
      <c r="AF15" s="431">
        <f t="shared" si="15"/>
        <v>0.71</v>
      </c>
      <c r="AG15" s="430">
        <v>18</v>
      </c>
      <c r="AH15" s="431">
        <f t="shared" si="16"/>
        <v>0.05</v>
      </c>
    </row>
    <row r="16" spans="1:34" ht="17.100000000000001" customHeight="1">
      <c r="A16" s="939"/>
      <c r="B16" s="405" t="s">
        <v>130</v>
      </c>
      <c r="C16" s="430" t="str">
        <f t="shared" si="1"/>
        <v>31,034 (100.00%)</v>
      </c>
      <c r="D16" s="430" t="str">
        <f t="shared" si="0"/>
        <v>19 (0.06%)</v>
      </c>
      <c r="E16" s="430" t="str">
        <f t="shared" si="2"/>
        <v>2,205 (7.11%)</v>
      </c>
      <c r="F16" s="430" t="str">
        <f t="shared" si="3"/>
        <v>3,399 (10.95%)</v>
      </c>
      <c r="G16" s="430" t="str">
        <f t="shared" si="4"/>
        <v>9,867 (31.79%)</v>
      </c>
      <c r="H16" s="430" t="str">
        <f t="shared" si="5"/>
        <v>8,612 (27.75%)</v>
      </c>
      <c r="I16" s="430" t="str">
        <f t="shared" si="6"/>
        <v>5,211 (16.79%)</v>
      </c>
      <c r="J16" s="430" t="str">
        <f t="shared" si="7"/>
        <v>1,484 (4.78%)</v>
      </c>
      <c r="K16" s="430" t="str">
        <f t="shared" si="8"/>
        <v>222 (0.72%)</v>
      </c>
      <c r="L16" s="430" t="str">
        <f t="shared" si="9"/>
        <v>15 (0.05%)</v>
      </c>
      <c r="O16" s="430">
        <v>31034</v>
      </c>
      <c r="P16" s="431">
        <v>100.00000000000001</v>
      </c>
      <c r="Q16" s="430">
        <v>19</v>
      </c>
      <c r="R16" s="431">
        <f t="shared" si="10"/>
        <v>0.06</v>
      </c>
      <c r="S16" s="430">
        <v>2205</v>
      </c>
      <c r="T16" s="431">
        <f t="shared" si="17"/>
        <v>7.11</v>
      </c>
      <c r="U16" s="430">
        <v>3399</v>
      </c>
      <c r="V16" s="431">
        <f t="shared" si="18"/>
        <v>10.95</v>
      </c>
      <c r="W16" s="430">
        <v>9867</v>
      </c>
      <c r="X16" s="431">
        <f t="shared" si="11"/>
        <v>31.79</v>
      </c>
      <c r="Y16" s="430">
        <v>8612</v>
      </c>
      <c r="Z16" s="431">
        <f t="shared" si="12"/>
        <v>27.75</v>
      </c>
      <c r="AA16" s="430">
        <v>5211</v>
      </c>
      <c r="AB16" s="431">
        <f t="shared" si="13"/>
        <v>16.79</v>
      </c>
      <c r="AC16" s="430">
        <v>1484</v>
      </c>
      <c r="AD16" s="431">
        <f t="shared" si="14"/>
        <v>4.78</v>
      </c>
      <c r="AE16" s="430">
        <v>222</v>
      </c>
      <c r="AF16" s="431">
        <f t="shared" si="15"/>
        <v>0.72</v>
      </c>
      <c r="AG16" s="430">
        <v>15</v>
      </c>
      <c r="AH16" s="431">
        <f t="shared" si="16"/>
        <v>0.05</v>
      </c>
    </row>
    <row r="17" spans="1:34" ht="17.100000000000001" customHeight="1">
      <c r="A17" s="939"/>
      <c r="B17" s="405" t="s">
        <v>533</v>
      </c>
      <c r="C17" s="430" t="str">
        <f t="shared" si="1"/>
        <v>2,915 (100.00%)</v>
      </c>
      <c r="D17" s="430" t="str">
        <f t="shared" si="0"/>
        <v>2 (0.07%)</v>
      </c>
      <c r="E17" s="430" t="str">
        <f t="shared" si="2"/>
        <v>162 (5.56%)</v>
      </c>
      <c r="F17" s="430" t="str">
        <f t="shared" si="3"/>
        <v>416 (14.27%)</v>
      </c>
      <c r="G17" s="430" t="str">
        <f t="shared" si="4"/>
        <v>1,157 (39.69%)</v>
      </c>
      <c r="H17" s="430" t="str">
        <f t="shared" si="5"/>
        <v>693 (23.77%)</v>
      </c>
      <c r="I17" s="430" t="str">
        <f t="shared" si="6"/>
        <v>367 (12.59%)</v>
      </c>
      <c r="J17" s="430" t="str">
        <f t="shared" si="7"/>
        <v>97 (3.33%)</v>
      </c>
      <c r="K17" s="430" t="str">
        <f t="shared" si="8"/>
        <v>18 (0.62%)</v>
      </c>
      <c r="L17" s="430" t="str">
        <f>CONCATENATE(TEXT(AG17,"#,##0")," ","(",AH17,"0%",")")</f>
        <v>3 (0.10%)</v>
      </c>
      <c r="O17" s="430">
        <v>2915</v>
      </c>
      <c r="P17" s="431">
        <v>100.00000000000001</v>
      </c>
      <c r="Q17" s="430">
        <v>2</v>
      </c>
      <c r="R17" s="431">
        <f t="shared" si="10"/>
        <v>7.0000000000000007E-2</v>
      </c>
      <c r="S17" s="430">
        <v>162</v>
      </c>
      <c r="T17" s="431">
        <f t="shared" si="17"/>
        <v>5.56</v>
      </c>
      <c r="U17" s="430">
        <v>416</v>
      </c>
      <c r="V17" s="431">
        <f t="shared" si="18"/>
        <v>14.27</v>
      </c>
      <c r="W17" s="430">
        <v>1157</v>
      </c>
      <c r="X17" s="431">
        <f t="shared" si="11"/>
        <v>39.69</v>
      </c>
      <c r="Y17" s="430">
        <v>693</v>
      </c>
      <c r="Z17" s="431">
        <f t="shared" si="12"/>
        <v>23.77</v>
      </c>
      <c r="AA17" s="430">
        <v>367</v>
      </c>
      <c r="AB17" s="431">
        <f t="shared" si="13"/>
        <v>12.59</v>
      </c>
      <c r="AC17" s="430">
        <v>97</v>
      </c>
      <c r="AD17" s="431">
        <f t="shared" si="14"/>
        <v>3.33</v>
      </c>
      <c r="AE17" s="430">
        <v>18</v>
      </c>
      <c r="AF17" s="431">
        <f t="shared" si="15"/>
        <v>0.62</v>
      </c>
      <c r="AG17" s="430">
        <v>3</v>
      </c>
      <c r="AH17" s="431">
        <f t="shared" si="16"/>
        <v>0.1</v>
      </c>
    </row>
    <row r="18" spans="1:34" ht="17.100000000000001" customHeight="1">
      <c r="A18" s="1124" t="s">
        <v>21</v>
      </c>
      <c r="B18" s="405" t="s">
        <v>534</v>
      </c>
      <c r="C18" s="430" t="str">
        <f t="shared" si="1"/>
        <v>34,585 (100.00%)</v>
      </c>
      <c r="D18" s="430" t="str">
        <f t="shared" si="0"/>
        <v>15 (0.04%)</v>
      </c>
      <c r="E18" s="430" t="str">
        <f t="shared" si="2"/>
        <v>2,501 (7.23%)</v>
      </c>
      <c r="F18" s="430" t="str">
        <f t="shared" si="3"/>
        <v>3,892 (11.25%)</v>
      </c>
      <c r="G18" s="430" t="str">
        <f t="shared" si="4"/>
        <v>10,715 (30.98%)</v>
      </c>
      <c r="H18" s="430" t="str">
        <f>CONCATENATE(TEXT(Y18,"#,##0")," ","(",Z18,"0%",")")</f>
        <v>9,787 (28.30%)</v>
      </c>
      <c r="I18" s="430" t="str">
        <f t="shared" si="6"/>
        <v>5,645 (16.32%)</v>
      </c>
      <c r="J18" s="430" t="str">
        <f t="shared" si="7"/>
        <v>1,787 (5.17%)</v>
      </c>
      <c r="K18" s="430" t="str">
        <f t="shared" si="8"/>
        <v>215 (0.62%)</v>
      </c>
      <c r="L18" s="430" t="str">
        <f t="shared" si="9"/>
        <v>28 (0.08%)</v>
      </c>
      <c r="O18" s="430">
        <v>34585</v>
      </c>
      <c r="P18" s="431">
        <v>100</v>
      </c>
      <c r="Q18" s="430">
        <v>15</v>
      </c>
      <c r="R18" s="431">
        <f t="shared" si="10"/>
        <v>0.04</v>
      </c>
      <c r="S18" s="430">
        <v>2501</v>
      </c>
      <c r="T18" s="431">
        <f t="shared" si="17"/>
        <v>7.23</v>
      </c>
      <c r="U18" s="430">
        <v>3892</v>
      </c>
      <c r="V18" s="431">
        <f t="shared" si="18"/>
        <v>11.25</v>
      </c>
      <c r="W18" s="430">
        <v>10715</v>
      </c>
      <c r="X18" s="431">
        <f t="shared" si="11"/>
        <v>30.98</v>
      </c>
      <c r="Y18" s="430">
        <v>9787</v>
      </c>
      <c r="Z18" s="431">
        <f t="shared" si="12"/>
        <v>28.3</v>
      </c>
      <c r="AA18" s="430">
        <v>5645</v>
      </c>
      <c r="AB18" s="431">
        <f t="shared" si="13"/>
        <v>16.32</v>
      </c>
      <c r="AC18" s="430">
        <v>1787</v>
      </c>
      <c r="AD18" s="431">
        <f t="shared" si="14"/>
        <v>5.17</v>
      </c>
      <c r="AE18" s="430">
        <v>215</v>
      </c>
      <c r="AF18" s="431">
        <f t="shared" si="15"/>
        <v>0.62</v>
      </c>
      <c r="AG18" s="430">
        <v>28</v>
      </c>
      <c r="AH18" s="431">
        <f t="shared" si="16"/>
        <v>0.08</v>
      </c>
    </row>
    <row r="19" spans="1:34" ht="17.100000000000001" customHeight="1">
      <c r="A19" s="939"/>
      <c r="B19" s="405" t="s">
        <v>535</v>
      </c>
      <c r="C19" s="430" t="str">
        <f t="shared" si="1"/>
        <v>31,491 (100.00%)</v>
      </c>
      <c r="D19" s="430" t="str">
        <f t="shared" si="0"/>
        <v>13 (0.04%)</v>
      </c>
      <c r="E19" s="430" t="str">
        <f t="shared" si="2"/>
        <v>2,313 (7.34%)</v>
      </c>
      <c r="F19" s="430" t="str">
        <f t="shared" si="3"/>
        <v>3,457 (10.98%)</v>
      </c>
      <c r="G19" s="430" t="str">
        <f t="shared" si="4"/>
        <v>9,600 (30.48%)</v>
      </c>
      <c r="H19" s="430" t="str">
        <f t="shared" si="5"/>
        <v>8,989 (28.54%)</v>
      </c>
      <c r="I19" s="430" t="str">
        <f t="shared" si="6"/>
        <v>5,231 (16.61%)</v>
      </c>
      <c r="J19" s="430" t="str">
        <f t="shared" si="7"/>
        <v>1,659 (5.27%)</v>
      </c>
      <c r="K19" s="430" t="str">
        <f t="shared" si="8"/>
        <v>203 (0.64%)</v>
      </c>
      <c r="L19" s="430" t="str">
        <f t="shared" si="9"/>
        <v>26 (0.08%)</v>
      </c>
      <c r="O19" s="430">
        <v>31491</v>
      </c>
      <c r="P19" s="431">
        <v>100.00000000000001</v>
      </c>
      <c r="Q19" s="430">
        <v>13</v>
      </c>
      <c r="R19" s="431">
        <f t="shared" si="10"/>
        <v>0.04</v>
      </c>
      <c r="S19" s="430">
        <v>2313</v>
      </c>
      <c r="T19" s="431">
        <f t="shared" si="17"/>
        <v>7.34</v>
      </c>
      <c r="U19" s="430">
        <v>3457</v>
      </c>
      <c r="V19" s="431">
        <f t="shared" si="18"/>
        <v>10.98</v>
      </c>
      <c r="W19" s="430">
        <v>9600</v>
      </c>
      <c r="X19" s="431">
        <f t="shared" si="11"/>
        <v>30.48</v>
      </c>
      <c r="Y19" s="430">
        <v>8989</v>
      </c>
      <c r="Z19" s="431">
        <f t="shared" si="12"/>
        <v>28.54</v>
      </c>
      <c r="AA19" s="430">
        <v>5231</v>
      </c>
      <c r="AB19" s="431">
        <f t="shared" si="13"/>
        <v>16.61</v>
      </c>
      <c r="AC19" s="430">
        <v>1659</v>
      </c>
      <c r="AD19" s="431">
        <f t="shared" si="14"/>
        <v>5.27</v>
      </c>
      <c r="AE19" s="430">
        <v>203</v>
      </c>
      <c r="AF19" s="431">
        <f t="shared" si="15"/>
        <v>0.64</v>
      </c>
      <c r="AG19" s="430">
        <v>26</v>
      </c>
      <c r="AH19" s="431">
        <f t="shared" si="16"/>
        <v>0.08</v>
      </c>
    </row>
    <row r="20" spans="1:34" ht="17.100000000000001" customHeight="1">
      <c r="A20" s="939"/>
      <c r="B20" s="405" t="s">
        <v>536</v>
      </c>
      <c r="C20" s="430" t="str">
        <f t="shared" si="1"/>
        <v>3,094 (100.00%)</v>
      </c>
      <c r="D20" s="430" t="str">
        <f t="shared" si="0"/>
        <v>2 (0.06%)</v>
      </c>
      <c r="E20" s="430" t="str">
        <f t="shared" si="2"/>
        <v>188 (6.08%)</v>
      </c>
      <c r="F20" s="430" t="str">
        <f t="shared" si="3"/>
        <v>435 (14.06%)</v>
      </c>
      <c r="G20" s="430" t="str">
        <f t="shared" si="4"/>
        <v>1,115 (36.04%)</v>
      </c>
      <c r="H20" s="430" t="str">
        <f t="shared" si="5"/>
        <v>798 (25.79%)</v>
      </c>
      <c r="I20" s="430" t="str">
        <f t="shared" si="6"/>
        <v>414 (13.38%)</v>
      </c>
      <c r="J20" s="430" t="str">
        <f t="shared" si="7"/>
        <v>128 (4.14%)</v>
      </c>
      <c r="K20" s="430" t="str">
        <f t="shared" si="8"/>
        <v>12 (0.39%)</v>
      </c>
      <c r="L20" s="430" t="str">
        <f t="shared" si="9"/>
        <v>2 (0.06%)</v>
      </c>
      <c r="O20" s="430">
        <v>3094</v>
      </c>
      <c r="P20" s="431">
        <v>100</v>
      </c>
      <c r="Q20" s="430">
        <v>2</v>
      </c>
      <c r="R20" s="431">
        <f t="shared" si="10"/>
        <v>0.06</v>
      </c>
      <c r="S20" s="430">
        <v>188</v>
      </c>
      <c r="T20" s="431">
        <f t="shared" si="17"/>
        <v>6.08</v>
      </c>
      <c r="U20" s="430">
        <v>435</v>
      </c>
      <c r="V20" s="431">
        <f t="shared" si="18"/>
        <v>14.06</v>
      </c>
      <c r="W20" s="430">
        <v>1115</v>
      </c>
      <c r="X20" s="431">
        <f t="shared" si="11"/>
        <v>36.04</v>
      </c>
      <c r="Y20" s="430">
        <v>798</v>
      </c>
      <c r="Z20" s="431">
        <f t="shared" si="12"/>
        <v>25.79</v>
      </c>
      <c r="AA20" s="430">
        <v>414</v>
      </c>
      <c r="AB20" s="431">
        <f t="shared" si="13"/>
        <v>13.38</v>
      </c>
      <c r="AC20" s="430">
        <v>128</v>
      </c>
      <c r="AD20" s="431">
        <f t="shared" si="14"/>
        <v>4.1399999999999997</v>
      </c>
      <c r="AE20" s="430">
        <v>12</v>
      </c>
      <c r="AF20" s="431">
        <f t="shared" si="15"/>
        <v>0.39</v>
      </c>
      <c r="AG20" s="430">
        <v>2</v>
      </c>
      <c r="AH20" s="431">
        <f t="shared" si="16"/>
        <v>0.06</v>
      </c>
    </row>
    <row r="21" spans="1:34" ht="17.100000000000001" customHeight="1">
      <c r="A21" s="1124" t="s">
        <v>1</v>
      </c>
      <c r="B21" s="405" t="s">
        <v>537</v>
      </c>
      <c r="C21" s="430" t="str">
        <f t="shared" si="1"/>
        <v>36,294 (100.00%)</v>
      </c>
      <c r="D21" s="430" t="str">
        <f t="shared" si="0"/>
        <v>7 (0.02%)</v>
      </c>
      <c r="E21" s="430" t="str">
        <f t="shared" si="2"/>
        <v>2,759 (7.6%)</v>
      </c>
      <c r="F21" s="430" t="str">
        <f t="shared" si="3"/>
        <v>4,372 (12.05%)</v>
      </c>
      <c r="G21" s="430" t="str">
        <f t="shared" si="4"/>
        <v>10,461 (28.82%)</v>
      </c>
      <c r="H21" s="430" t="str">
        <f>CONCATENATE(TEXT(Y21,"#,##0")," ","(",Z21,"0%",")")</f>
        <v>10,342 (28.50%)</v>
      </c>
      <c r="I21" s="430" t="str">
        <f t="shared" si="6"/>
        <v>6,121 (16.87%)</v>
      </c>
      <c r="J21" s="430" t="str">
        <f t="shared" si="7"/>
        <v>1,978 (5.45%)</v>
      </c>
      <c r="K21" s="430" t="str">
        <f t="shared" si="8"/>
        <v>228 (0.63%)</v>
      </c>
      <c r="L21" s="430" t="str">
        <f t="shared" si="9"/>
        <v>26 (0.07%)</v>
      </c>
      <c r="O21" s="430">
        <v>36294</v>
      </c>
      <c r="P21" s="431">
        <v>100</v>
      </c>
      <c r="Q21" s="430">
        <v>7</v>
      </c>
      <c r="R21" s="431">
        <f t="shared" si="10"/>
        <v>0.02</v>
      </c>
      <c r="S21" s="430">
        <v>2759</v>
      </c>
      <c r="T21" s="431">
        <f t="shared" si="17"/>
        <v>7.6</v>
      </c>
      <c r="U21" s="430">
        <v>4372</v>
      </c>
      <c r="V21" s="431">
        <f t="shared" si="18"/>
        <v>12.05</v>
      </c>
      <c r="W21" s="430">
        <v>10461</v>
      </c>
      <c r="X21" s="431">
        <f t="shared" si="11"/>
        <v>28.82</v>
      </c>
      <c r="Y21" s="430">
        <v>10342</v>
      </c>
      <c r="Z21" s="431">
        <f t="shared" si="12"/>
        <v>28.5</v>
      </c>
      <c r="AA21" s="430">
        <v>6121</v>
      </c>
      <c r="AB21" s="431">
        <f t="shared" si="13"/>
        <v>16.87</v>
      </c>
      <c r="AC21" s="430">
        <v>1978</v>
      </c>
      <c r="AD21" s="431">
        <f t="shared" si="14"/>
        <v>5.45</v>
      </c>
      <c r="AE21" s="430">
        <v>228</v>
      </c>
      <c r="AF21" s="431">
        <f t="shared" si="15"/>
        <v>0.63</v>
      </c>
      <c r="AG21" s="430">
        <v>26</v>
      </c>
      <c r="AH21" s="431">
        <f t="shared" si="16"/>
        <v>7.0000000000000007E-2</v>
      </c>
    </row>
    <row r="22" spans="1:34" ht="17.100000000000001" customHeight="1">
      <c r="A22" s="939"/>
      <c r="B22" s="405" t="s">
        <v>130</v>
      </c>
      <c r="C22" s="430" t="str">
        <f t="shared" si="1"/>
        <v>32,897 (100.00%)</v>
      </c>
      <c r="D22" s="430" t="str">
        <f t="shared" si="0"/>
        <v>7 (0.02%)</v>
      </c>
      <c r="E22" s="430" t="str">
        <f t="shared" si="2"/>
        <v>2,558 (7.78%)</v>
      </c>
      <c r="F22" s="430" t="str">
        <f>CONCATENATE(TEXT(U22,"#,##0")," ","(",V22,"0%",")")</f>
        <v>3,914 (11.90%)</v>
      </c>
      <c r="G22" s="430" t="str">
        <f>CONCATENATE(TEXT(W22,"#,##0")," ","(",X22,"0%",")")</f>
        <v>9,243 (28.10%)</v>
      </c>
      <c r="H22" s="430" t="str">
        <f t="shared" si="5"/>
        <v>9,460 (28.76%)</v>
      </c>
      <c r="I22" s="430" t="str">
        <f t="shared" si="6"/>
        <v>5,674 (17.25%)</v>
      </c>
      <c r="J22" s="430" t="str">
        <f t="shared" si="7"/>
        <v>1,807 (5.49%)</v>
      </c>
      <c r="K22" s="430" t="str">
        <f t="shared" si="8"/>
        <v>211 (0.64%)</v>
      </c>
      <c r="L22" s="430" t="str">
        <f t="shared" si="9"/>
        <v>23 (0.07%)</v>
      </c>
      <c r="O22" s="430">
        <v>32897</v>
      </c>
      <c r="P22" s="431">
        <v>100</v>
      </c>
      <c r="Q22" s="430">
        <v>7</v>
      </c>
      <c r="R22" s="431">
        <f t="shared" si="10"/>
        <v>0.02</v>
      </c>
      <c r="S22" s="430">
        <v>2558</v>
      </c>
      <c r="T22" s="431">
        <f t="shared" si="17"/>
        <v>7.78</v>
      </c>
      <c r="U22" s="430">
        <v>3914</v>
      </c>
      <c r="V22" s="431">
        <f t="shared" si="18"/>
        <v>11.9</v>
      </c>
      <c r="W22" s="430">
        <v>9243</v>
      </c>
      <c r="X22" s="431">
        <f t="shared" si="11"/>
        <v>28.1</v>
      </c>
      <c r="Y22" s="430">
        <v>9460</v>
      </c>
      <c r="Z22" s="431">
        <f t="shared" si="12"/>
        <v>28.76</v>
      </c>
      <c r="AA22" s="430">
        <v>5674</v>
      </c>
      <c r="AB22" s="431">
        <f t="shared" si="13"/>
        <v>17.25</v>
      </c>
      <c r="AC22" s="430">
        <v>1807</v>
      </c>
      <c r="AD22" s="431">
        <f t="shared" si="14"/>
        <v>5.49</v>
      </c>
      <c r="AE22" s="430">
        <v>211</v>
      </c>
      <c r="AF22" s="431">
        <f t="shared" si="15"/>
        <v>0.64</v>
      </c>
      <c r="AG22" s="430">
        <v>23</v>
      </c>
      <c r="AH22" s="431">
        <f t="shared" si="16"/>
        <v>7.0000000000000007E-2</v>
      </c>
    </row>
    <row r="23" spans="1:34" ht="17.100000000000001" customHeight="1">
      <c r="A23" s="939"/>
      <c r="B23" s="405" t="s">
        <v>536</v>
      </c>
      <c r="C23" s="430" t="str">
        <f t="shared" si="1"/>
        <v>3,397 (100.00%)</v>
      </c>
      <c r="D23" s="431" t="s">
        <v>199</v>
      </c>
      <c r="E23" s="430" t="str">
        <f t="shared" si="2"/>
        <v>201 (5.92%)</v>
      </c>
      <c r="F23" s="430" t="str">
        <f t="shared" si="3"/>
        <v>458 (13.48%)</v>
      </c>
      <c r="G23" s="430" t="str">
        <f t="shared" si="4"/>
        <v>1,218 (35.86%)</v>
      </c>
      <c r="H23" s="430" t="str">
        <f t="shared" si="5"/>
        <v>882 (25.96%)</v>
      </c>
      <c r="I23" s="430" t="str">
        <f t="shared" si="6"/>
        <v>447 (13.16%)</v>
      </c>
      <c r="J23" s="430" t="str">
        <f t="shared" si="7"/>
        <v>171 (5.03%)</v>
      </c>
      <c r="K23" s="430" t="str">
        <f>CONCATENATE(TEXT(AE23,"#,##0")," ","(",AF23,"0%",")")</f>
        <v>17 (0.50%)</v>
      </c>
      <c r="L23" s="430" t="str">
        <f t="shared" si="9"/>
        <v>3 (0.09%)</v>
      </c>
      <c r="O23" s="430">
        <v>3397</v>
      </c>
      <c r="P23" s="431">
        <v>100.00000000000001</v>
      </c>
      <c r="Q23" s="430" t="s">
        <v>198</v>
      </c>
      <c r="R23" s="430" t="s">
        <v>198</v>
      </c>
      <c r="S23" s="430">
        <v>201</v>
      </c>
      <c r="T23" s="431">
        <f t="shared" si="17"/>
        <v>5.92</v>
      </c>
      <c r="U23" s="430">
        <v>458</v>
      </c>
      <c r="V23" s="431">
        <f t="shared" si="18"/>
        <v>13.48</v>
      </c>
      <c r="W23" s="430">
        <v>1218</v>
      </c>
      <c r="X23" s="431">
        <f t="shared" si="11"/>
        <v>35.86</v>
      </c>
      <c r="Y23" s="430">
        <v>882</v>
      </c>
      <c r="Z23" s="431">
        <f t="shared" si="12"/>
        <v>25.96</v>
      </c>
      <c r="AA23" s="430">
        <v>447</v>
      </c>
      <c r="AB23" s="431">
        <f t="shared" si="13"/>
        <v>13.16</v>
      </c>
      <c r="AC23" s="430">
        <v>171</v>
      </c>
      <c r="AD23" s="431">
        <f t="shared" si="14"/>
        <v>5.03</v>
      </c>
      <c r="AE23" s="430">
        <v>17</v>
      </c>
      <c r="AF23" s="431">
        <f t="shared" si="15"/>
        <v>0.5</v>
      </c>
      <c r="AG23" s="430">
        <v>3</v>
      </c>
      <c r="AH23" s="431">
        <f t="shared" si="16"/>
        <v>0.09</v>
      </c>
    </row>
    <row r="24" spans="1:34" ht="17.100000000000001" customHeight="1">
      <c r="A24" s="1124" t="s">
        <v>2</v>
      </c>
      <c r="B24" s="405" t="s">
        <v>525</v>
      </c>
      <c r="C24" s="430" t="str">
        <f t="shared" si="1"/>
        <v>36,161 (100.00%)</v>
      </c>
      <c r="D24" s="430" t="str">
        <f>CONCATENATE(TEXT(Q24,"#,##0")," ","(",R24,"%",")")</f>
        <v>13 (0.04%)</v>
      </c>
      <c r="E24" s="430" t="str">
        <f t="shared" si="2"/>
        <v>2,681 (7.41%)</v>
      </c>
      <c r="F24" s="430" t="str">
        <f t="shared" si="3"/>
        <v>4,404 (12.18%)</v>
      </c>
      <c r="G24" s="430" t="str">
        <f t="shared" si="4"/>
        <v>9,849 (27.24%)</v>
      </c>
      <c r="H24" s="430" t="str">
        <f t="shared" si="5"/>
        <v>10,527 (29.11%)</v>
      </c>
      <c r="I24" s="430" t="str">
        <f>CONCATENATE(TEXT(AA24,"#,##0")," ","(",AB24,"0%",")")</f>
        <v>6,292 (17.40%)</v>
      </c>
      <c r="J24" s="430" t="str">
        <f t="shared" si="7"/>
        <v>2,107 (5.83%)</v>
      </c>
      <c r="K24" s="430" t="str">
        <f t="shared" si="8"/>
        <v>268 (0.74%)</v>
      </c>
      <c r="L24" s="430" t="str">
        <f t="shared" si="9"/>
        <v>20 (0.06%)</v>
      </c>
      <c r="O24" s="430">
        <v>36161</v>
      </c>
      <c r="P24" s="431">
        <v>100</v>
      </c>
      <c r="Q24" s="430">
        <v>13</v>
      </c>
      <c r="R24" s="431">
        <f t="shared" si="10"/>
        <v>0.04</v>
      </c>
      <c r="S24" s="430">
        <v>2681</v>
      </c>
      <c r="T24" s="431">
        <f t="shared" si="17"/>
        <v>7.41</v>
      </c>
      <c r="U24" s="430">
        <v>4404</v>
      </c>
      <c r="V24" s="431">
        <f t="shared" si="18"/>
        <v>12.18</v>
      </c>
      <c r="W24" s="430">
        <v>9849</v>
      </c>
      <c r="X24" s="431">
        <f t="shared" si="11"/>
        <v>27.24</v>
      </c>
      <c r="Y24" s="430">
        <v>10527</v>
      </c>
      <c r="Z24" s="431">
        <f t="shared" si="12"/>
        <v>29.11</v>
      </c>
      <c r="AA24" s="430">
        <v>6292</v>
      </c>
      <c r="AB24" s="431">
        <f t="shared" si="13"/>
        <v>17.399999999999999</v>
      </c>
      <c r="AC24" s="430">
        <v>2107</v>
      </c>
      <c r="AD24" s="431">
        <f t="shared" si="14"/>
        <v>5.83</v>
      </c>
      <c r="AE24" s="430">
        <v>268</v>
      </c>
      <c r="AF24" s="431">
        <f t="shared" si="15"/>
        <v>0.74</v>
      </c>
      <c r="AG24" s="430">
        <v>20</v>
      </c>
      <c r="AH24" s="431">
        <f t="shared" si="16"/>
        <v>0.06</v>
      </c>
    </row>
    <row r="25" spans="1:34" ht="17.100000000000001" customHeight="1">
      <c r="A25" s="939"/>
      <c r="B25" s="405" t="s">
        <v>130</v>
      </c>
      <c r="C25" s="430" t="str">
        <f t="shared" si="1"/>
        <v>32,692 (100.00%)</v>
      </c>
      <c r="D25" s="430" t="str">
        <f>CONCATENATE(TEXT(Q25,"#,##0")," ","(",R25,"%",")")</f>
        <v>11 (0.03%)</v>
      </c>
      <c r="E25" s="430" t="str">
        <f t="shared" si="2"/>
        <v>2,477 (7.58%)</v>
      </c>
      <c r="F25" s="430" t="str">
        <f t="shared" si="3"/>
        <v>3,936 (12.04%)</v>
      </c>
      <c r="G25" s="430" t="str">
        <f t="shared" si="4"/>
        <v>8,634 (26.41%)</v>
      </c>
      <c r="H25" s="430" t="str">
        <f t="shared" si="5"/>
        <v>9,605 (29.38%)</v>
      </c>
      <c r="I25" s="430" t="str">
        <f t="shared" si="6"/>
        <v>5,831 (17.84%)</v>
      </c>
      <c r="J25" s="430" t="str">
        <f t="shared" si="7"/>
        <v>1,933 (5.91%)</v>
      </c>
      <c r="K25" s="430" t="str">
        <f t="shared" si="8"/>
        <v>245 (0.75%)</v>
      </c>
      <c r="L25" s="430" t="str">
        <f t="shared" si="9"/>
        <v>20 (0.06%)</v>
      </c>
      <c r="O25" s="430">
        <v>32692</v>
      </c>
      <c r="P25" s="431">
        <v>100.00000000000001</v>
      </c>
      <c r="Q25" s="430">
        <v>11</v>
      </c>
      <c r="R25" s="431">
        <f t="shared" si="10"/>
        <v>0.03</v>
      </c>
      <c r="S25" s="430">
        <v>2477</v>
      </c>
      <c r="T25" s="431">
        <f t="shared" si="17"/>
        <v>7.58</v>
      </c>
      <c r="U25" s="430">
        <v>3936</v>
      </c>
      <c r="V25" s="431">
        <f t="shared" si="18"/>
        <v>12.04</v>
      </c>
      <c r="W25" s="430">
        <v>8634</v>
      </c>
      <c r="X25" s="431">
        <f t="shared" si="11"/>
        <v>26.41</v>
      </c>
      <c r="Y25" s="430">
        <v>9605</v>
      </c>
      <c r="Z25" s="431">
        <f t="shared" si="12"/>
        <v>29.38</v>
      </c>
      <c r="AA25" s="430">
        <v>5831</v>
      </c>
      <c r="AB25" s="431">
        <f t="shared" si="13"/>
        <v>17.84</v>
      </c>
      <c r="AC25" s="430">
        <v>1933</v>
      </c>
      <c r="AD25" s="431">
        <f t="shared" si="14"/>
        <v>5.91</v>
      </c>
      <c r="AE25" s="430">
        <v>245</v>
      </c>
      <c r="AF25" s="431">
        <f t="shared" si="15"/>
        <v>0.75</v>
      </c>
      <c r="AG25" s="430">
        <v>20</v>
      </c>
      <c r="AH25" s="431">
        <f t="shared" si="16"/>
        <v>0.06</v>
      </c>
    </row>
    <row r="26" spans="1:34" ht="17.100000000000001" customHeight="1">
      <c r="A26" s="939"/>
      <c r="B26" s="405" t="s">
        <v>538</v>
      </c>
      <c r="C26" s="430" t="str">
        <f t="shared" si="1"/>
        <v>3,469 (100.00%)</v>
      </c>
      <c r="D26" s="430" t="str">
        <f>CONCATENATE(TEXT(Q26,"#,##0")," ","(",R26,"%",")")</f>
        <v>2 (0.06%)</v>
      </c>
      <c r="E26" s="430" t="str">
        <f t="shared" si="2"/>
        <v>204 (5.88%)</v>
      </c>
      <c r="F26" s="430" t="str">
        <f t="shared" si="3"/>
        <v>468 (13.49%)</v>
      </c>
      <c r="G26" s="430" t="str">
        <f t="shared" si="4"/>
        <v>1,215 (35.02%)</v>
      </c>
      <c r="H26" s="430" t="str">
        <f t="shared" si="5"/>
        <v>922 (26.58%)</v>
      </c>
      <c r="I26" s="430" t="str">
        <f t="shared" si="6"/>
        <v>461 (13.29%)</v>
      </c>
      <c r="J26" s="430" t="str">
        <f t="shared" si="7"/>
        <v>174 (5.02%)</v>
      </c>
      <c r="K26" s="430" t="str">
        <f t="shared" si="8"/>
        <v>23 (0.66%)</v>
      </c>
      <c r="L26" s="431" t="s">
        <v>199</v>
      </c>
      <c r="O26" s="430">
        <v>3469</v>
      </c>
      <c r="P26" s="431">
        <v>100</v>
      </c>
      <c r="Q26" s="430">
        <v>2</v>
      </c>
      <c r="R26" s="431">
        <f t="shared" si="10"/>
        <v>0.06</v>
      </c>
      <c r="S26" s="430">
        <v>204</v>
      </c>
      <c r="T26" s="431">
        <f t="shared" si="17"/>
        <v>5.88</v>
      </c>
      <c r="U26" s="430">
        <v>468</v>
      </c>
      <c r="V26" s="431">
        <f t="shared" si="18"/>
        <v>13.49</v>
      </c>
      <c r="W26" s="430">
        <v>1215</v>
      </c>
      <c r="X26" s="431">
        <f t="shared" si="11"/>
        <v>35.020000000000003</v>
      </c>
      <c r="Y26" s="430">
        <v>922</v>
      </c>
      <c r="Z26" s="431">
        <f t="shared" si="12"/>
        <v>26.58</v>
      </c>
      <c r="AA26" s="430">
        <v>461</v>
      </c>
      <c r="AB26" s="431">
        <f t="shared" si="13"/>
        <v>13.29</v>
      </c>
      <c r="AC26" s="430">
        <v>174</v>
      </c>
      <c r="AD26" s="431">
        <f t="shared" si="14"/>
        <v>5.0199999999999996</v>
      </c>
      <c r="AE26" s="430">
        <v>23</v>
      </c>
      <c r="AF26" s="431">
        <f t="shared" si="15"/>
        <v>0.66</v>
      </c>
      <c r="AG26" s="430" t="s">
        <v>198</v>
      </c>
      <c r="AH26" s="430" t="s">
        <v>198</v>
      </c>
    </row>
    <row r="27" spans="1:34" ht="17.100000000000001" customHeight="1">
      <c r="A27" s="1124" t="s">
        <v>3</v>
      </c>
      <c r="B27" s="405" t="s">
        <v>337</v>
      </c>
      <c r="C27" s="430" t="str">
        <f t="shared" si="1"/>
        <v>34,771 (100.00%)</v>
      </c>
      <c r="D27" s="430" t="str">
        <f>CONCATENATE(TEXT(Q27,"#,##0")," ","(",R27,"%",")")</f>
        <v>8 (0.02%)</v>
      </c>
      <c r="E27" s="430" t="str">
        <f t="shared" si="2"/>
        <v>2,514 (7.23%)</v>
      </c>
      <c r="F27" s="430" t="str">
        <f t="shared" si="3"/>
        <v>4,290 (12.34%)</v>
      </c>
      <c r="G27" s="430" t="str">
        <f t="shared" si="4"/>
        <v>8,822 (25.37%)</v>
      </c>
      <c r="H27" s="430" t="str">
        <f t="shared" si="5"/>
        <v>10,447 (30.05%)</v>
      </c>
      <c r="I27" s="430" t="str">
        <f t="shared" si="6"/>
        <v>6,143 (17.67%)</v>
      </c>
      <c r="J27" s="430" t="str">
        <f t="shared" si="7"/>
        <v>2,200 (6.33%)</v>
      </c>
      <c r="K27" s="430" t="str">
        <f t="shared" si="8"/>
        <v>321 (0.92%)</v>
      </c>
      <c r="L27" s="430" t="str">
        <f t="shared" si="9"/>
        <v>26 (0.07%)</v>
      </c>
      <c r="O27" s="430">
        <v>34771</v>
      </c>
      <c r="P27" s="431">
        <v>99.999999999999986</v>
      </c>
      <c r="Q27" s="430">
        <v>8</v>
      </c>
      <c r="R27" s="431">
        <f t="shared" si="10"/>
        <v>0.02</v>
      </c>
      <c r="S27" s="430">
        <v>2514</v>
      </c>
      <c r="T27" s="431">
        <f t="shared" si="17"/>
        <v>7.23</v>
      </c>
      <c r="U27" s="430">
        <v>4290</v>
      </c>
      <c r="V27" s="431">
        <f t="shared" si="18"/>
        <v>12.34</v>
      </c>
      <c r="W27" s="430">
        <v>8822</v>
      </c>
      <c r="X27" s="431">
        <f t="shared" si="11"/>
        <v>25.37</v>
      </c>
      <c r="Y27" s="430">
        <v>10447</v>
      </c>
      <c r="Z27" s="431">
        <f t="shared" si="12"/>
        <v>30.05</v>
      </c>
      <c r="AA27" s="430">
        <v>6143</v>
      </c>
      <c r="AB27" s="431">
        <f t="shared" si="13"/>
        <v>17.670000000000002</v>
      </c>
      <c r="AC27" s="430">
        <v>2200</v>
      </c>
      <c r="AD27" s="431">
        <f t="shared" si="14"/>
        <v>6.33</v>
      </c>
      <c r="AE27" s="430">
        <v>321</v>
      </c>
      <c r="AF27" s="431">
        <f t="shared" si="15"/>
        <v>0.92</v>
      </c>
      <c r="AG27" s="430">
        <v>26</v>
      </c>
      <c r="AH27" s="431">
        <f t="shared" si="16"/>
        <v>7.0000000000000007E-2</v>
      </c>
    </row>
    <row r="28" spans="1:34" ht="17.100000000000001" customHeight="1">
      <c r="A28" s="939"/>
      <c r="B28" s="405" t="s">
        <v>539</v>
      </c>
      <c r="C28" s="430" t="str">
        <f t="shared" si="1"/>
        <v>31,428 (100.00%)</v>
      </c>
      <c r="D28" s="430" t="str">
        <f>CONCATENATE(TEXT(Q28,"#,##0")," ","(",R28,"%",")")</f>
        <v>8 (0.03%)</v>
      </c>
      <c r="E28" s="430" t="str">
        <f t="shared" si="2"/>
        <v>2,342 (7.45%)</v>
      </c>
      <c r="F28" s="430" t="str">
        <f t="shared" si="3"/>
        <v>3,844 (12.23%)</v>
      </c>
      <c r="G28" s="430" t="str">
        <f t="shared" si="4"/>
        <v>7,811 (24.85%)</v>
      </c>
      <c r="H28" s="430" t="str">
        <f t="shared" si="5"/>
        <v>9,431 (30.01%)</v>
      </c>
      <c r="I28" s="430" t="str">
        <f t="shared" si="6"/>
        <v>5,679 (18.07%)</v>
      </c>
      <c r="J28" s="430" t="str">
        <f t="shared" si="7"/>
        <v>2,002 (6.37%)</v>
      </c>
      <c r="K28" s="430" t="str">
        <f t="shared" si="8"/>
        <v>286 (0.91%)</v>
      </c>
      <c r="L28" s="430" t="str">
        <f t="shared" si="9"/>
        <v>25 (0.08%)</v>
      </c>
      <c r="O28" s="430">
        <v>31428</v>
      </c>
      <c r="P28" s="431">
        <v>100</v>
      </c>
      <c r="Q28" s="430">
        <v>8</v>
      </c>
      <c r="R28" s="431">
        <f t="shared" si="10"/>
        <v>0.03</v>
      </c>
      <c r="S28" s="430">
        <v>2342</v>
      </c>
      <c r="T28" s="431">
        <f t="shared" si="17"/>
        <v>7.45</v>
      </c>
      <c r="U28" s="430">
        <v>3844</v>
      </c>
      <c r="V28" s="431">
        <f t="shared" si="18"/>
        <v>12.23</v>
      </c>
      <c r="W28" s="430">
        <v>7811</v>
      </c>
      <c r="X28" s="431">
        <f t="shared" si="11"/>
        <v>24.85</v>
      </c>
      <c r="Y28" s="430">
        <v>9431</v>
      </c>
      <c r="Z28" s="431">
        <f t="shared" si="12"/>
        <v>30.01</v>
      </c>
      <c r="AA28" s="430">
        <v>5679</v>
      </c>
      <c r="AB28" s="431">
        <f t="shared" si="13"/>
        <v>18.07</v>
      </c>
      <c r="AC28" s="430">
        <v>2002</v>
      </c>
      <c r="AD28" s="431">
        <f t="shared" si="14"/>
        <v>6.37</v>
      </c>
      <c r="AE28" s="430">
        <v>286</v>
      </c>
      <c r="AF28" s="431">
        <f t="shared" si="15"/>
        <v>0.91</v>
      </c>
      <c r="AG28" s="430">
        <v>25</v>
      </c>
      <c r="AH28" s="431">
        <f t="shared" si="16"/>
        <v>0.08</v>
      </c>
    </row>
    <row r="29" spans="1:34" ht="17.100000000000001" customHeight="1">
      <c r="A29" s="939"/>
      <c r="B29" s="405" t="s">
        <v>131</v>
      </c>
      <c r="C29" s="430" t="str">
        <f t="shared" si="1"/>
        <v>3,343 (100.00%)</v>
      </c>
      <c r="D29" s="431" t="s">
        <v>199</v>
      </c>
      <c r="E29" s="430" t="str">
        <f t="shared" si="2"/>
        <v>172 (5.15%)</v>
      </c>
      <c r="F29" s="430" t="str">
        <f t="shared" si="3"/>
        <v>446 (13.34%)</v>
      </c>
      <c r="G29" s="430" t="str">
        <f t="shared" si="4"/>
        <v>1,011 (30.24%)</v>
      </c>
      <c r="H29" s="430" t="str">
        <f t="shared" si="5"/>
        <v>1,016 (30.39%)</v>
      </c>
      <c r="I29" s="430" t="str">
        <f t="shared" si="6"/>
        <v>464 (13.88%)</v>
      </c>
      <c r="J29" s="430" t="str">
        <f t="shared" si="7"/>
        <v>198 (5.92%)</v>
      </c>
      <c r="K29" s="430" t="str">
        <f t="shared" si="8"/>
        <v>35 (1.05%)</v>
      </c>
      <c r="L29" s="430" t="str">
        <f t="shared" si="9"/>
        <v>1 (0.03%)</v>
      </c>
      <c r="O29" s="430">
        <v>3343</v>
      </c>
      <c r="P29" s="431">
        <v>100</v>
      </c>
      <c r="Q29" s="430" t="s">
        <v>198</v>
      </c>
      <c r="R29" s="430" t="s">
        <v>198</v>
      </c>
      <c r="S29" s="430">
        <v>172</v>
      </c>
      <c r="T29" s="431">
        <f t="shared" si="17"/>
        <v>5.15</v>
      </c>
      <c r="U29" s="430">
        <v>446</v>
      </c>
      <c r="V29" s="431">
        <f t="shared" si="18"/>
        <v>13.34</v>
      </c>
      <c r="W29" s="430">
        <v>1011</v>
      </c>
      <c r="X29" s="431">
        <f t="shared" si="11"/>
        <v>30.24</v>
      </c>
      <c r="Y29" s="430">
        <v>1016</v>
      </c>
      <c r="Z29" s="431">
        <f t="shared" si="12"/>
        <v>30.39</v>
      </c>
      <c r="AA29" s="430">
        <v>464</v>
      </c>
      <c r="AB29" s="431">
        <f t="shared" si="13"/>
        <v>13.88</v>
      </c>
      <c r="AC29" s="430">
        <v>198</v>
      </c>
      <c r="AD29" s="431">
        <f t="shared" si="14"/>
        <v>5.92</v>
      </c>
      <c r="AE29" s="430">
        <v>35</v>
      </c>
      <c r="AF29" s="431">
        <f t="shared" si="15"/>
        <v>1.05</v>
      </c>
      <c r="AG29" s="430">
        <v>1</v>
      </c>
      <c r="AH29" s="431">
        <f t="shared" si="16"/>
        <v>0.03</v>
      </c>
    </row>
    <row r="30" spans="1:34" ht="17.100000000000001" customHeight="1">
      <c r="A30" s="1124" t="s">
        <v>4</v>
      </c>
      <c r="B30" s="405" t="s">
        <v>540</v>
      </c>
      <c r="C30" s="430" t="str">
        <f t="shared" si="1"/>
        <v>32,547 (100.00%)</v>
      </c>
      <c r="D30" s="430" t="str">
        <f>CONCATENATE(TEXT(Q30,"#,##0")," ","(",R30,"%",")")</f>
        <v>6 (0.02%)</v>
      </c>
      <c r="E30" s="430" t="str">
        <f t="shared" si="2"/>
        <v>2,358 (7.24%)</v>
      </c>
      <c r="F30" s="430" t="str">
        <f t="shared" si="3"/>
        <v>4,201 (12.91%)</v>
      </c>
      <c r="G30" s="430" t="str">
        <f t="shared" si="4"/>
        <v>7,956 (24.44%)</v>
      </c>
      <c r="H30" s="430" t="str">
        <f t="shared" si="5"/>
        <v>9,533 (29.29%)</v>
      </c>
      <c r="I30" s="430" t="str">
        <f t="shared" si="6"/>
        <v>5,928 (18.21%)</v>
      </c>
      <c r="J30" s="430" t="str">
        <f t="shared" si="7"/>
        <v>2,186 (6.72%)</v>
      </c>
      <c r="K30" s="430" t="str">
        <f t="shared" si="8"/>
        <v>344 (1.06%)</v>
      </c>
      <c r="L30" s="430" t="str">
        <f t="shared" si="9"/>
        <v>35 (0.11%)</v>
      </c>
      <c r="O30" s="430">
        <v>32547</v>
      </c>
      <c r="P30" s="431">
        <v>100</v>
      </c>
      <c r="Q30" s="430">
        <v>6</v>
      </c>
      <c r="R30" s="431">
        <f t="shared" si="10"/>
        <v>0.02</v>
      </c>
      <c r="S30" s="430">
        <v>2358</v>
      </c>
      <c r="T30" s="431">
        <f t="shared" si="17"/>
        <v>7.24</v>
      </c>
      <c r="U30" s="430">
        <v>4201</v>
      </c>
      <c r="V30" s="431">
        <f t="shared" si="18"/>
        <v>12.91</v>
      </c>
      <c r="W30" s="430">
        <v>7956</v>
      </c>
      <c r="X30" s="431">
        <f t="shared" si="11"/>
        <v>24.44</v>
      </c>
      <c r="Y30" s="430">
        <v>9533</v>
      </c>
      <c r="Z30" s="431">
        <f t="shared" si="12"/>
        <v>29.29</v>
      </c>
      <c r="AA30" s="430">
        <v>5928</v>
      </c>
      <c r="AB30" s="431">
        <f t="shared" si="13"/>
        <v>18.21</v>
      </c>
      <c r="AC30" s="430">
        <v>2186</v>
      </c>
      <c r="AD30" s="431">
        <f t="shared" si="14"/>
        <v>6.72</v>
      </c>
      <c r="AE30" s="430">
        <v>344</v>
      </c>
      <c r="AF30" s="431">
        <f t="shared" si="15"/>
        <v>1.06</v>
      </c>
      <c r="AG30" s="430">
        <v>35</v>
      </c>
      <c r="AH30" s="431">
        <f t="shared" si="16"/>
        <v>0.11</v>
      </c>
    </row>
    <row r="31" spans="1:34" ht="17.100000000000001" customHeight="1">
      <c r="A31" s="939"/>
      <c r="B31" s="405" t="s">
        <v>347</v>
      </c>
      <c r="C31" s="430" t="str">
        <f t="shared" si="1"/>
        <v>29,275 (100.00%)</v>
      </c>
      <c r="D31" s="430" t="str">
        <f>CONCATENATE(TEXT(Q31,"#,##0")," ","(",R31,"%",")")</f>
        <v>6 (0.02%)</v>
      </c>
      <c r="E31" s="430" t="str">
        <f t="shared" si="2"/>
        <v>2,188 (7.47%)</v>
      </c>
      <c r="F31" s="430" t="str">
        <f t="shared" si="3"/>
        <v>3,765 (12.86%)</v>
      </c>
      <c r="G31" s="430" t="str">
        <f t="shared" si="4"/>
        <v>7,030 (24.01%)</v>
      </c>
      <c r="H31" s="430" t="str">
        <f t="shared" si="5"/>
        <v>8,501 (29.04%)</v>
      </c>
      <c r="I31" s="430" t="str">
        <f t="shared" si="6"/>
        <v>5,449 (18.61%)</v>
      </c>
      <c r="J31" s="430" t="str">
        <f t="shared" si="7"/>
        <v>1,993 (6.81%)</v>
      </c>
      <c r="K31" s="430" t="str">
        <f t="shared" si="8"/>
        <v>310 (1.06%)</v>
      </c>
      <c r="L31" s="430" t="str">
        <f t="shared" si="9"/>
        <v>33 (0.11%)</v>
      </c>
      <c r="O31" s="430">
        <v>29275</v>
      </c>
      <c r="P31" s="431">
        <v>99.999999999999986</v>
      </c>
      <c r="Q31" s="430">
        <v>6</v>
      </c>
      <c r="R31" s="431">
        <f t="shared" si="10"/>
        <v>0.02</v>
      </c>
      <c r="S31" s="430">
        <v>2188</v>
      </c>
      <c r="T31" s="431">
        <f t="shared" si="17"/>
        <v>7.47</v>
      </c>
      <c r="U31" s="430">
        <v>3765</v>
      </c>
      <c r="V31" s="431">
        <f t="shared" si="18"/>
        <v>12.86</v>
      </c>
      <c r="W31" s="430">
        <v>7030</v>
      </c>
      <c r="X31" s="431">
        <f t="shared" si="11"/>
        <v>24.01</v>
      </c>
      <c r="Y31" s="430">
        <v>8501</v>
      </c>
      <c r="Z31" s="431">
        <f t="shared" si="12"/>
        <v>29.04</v>
      </c>
      <c r="AA31" s="430">
        <v>5449</v>
      </c>
      <c r="AB31" s="431">
        <f t="shared" si="13"/>
        <v>18.61</v>
      </c>
      <c r="AC31" s="430">
        <v>1993</v>
      </c>
      <c r="AD31" s="431">
        <f t="shared" si="14"/>
        <v>6.81</v>
      </c>
      <c r="AE31" s="430">
        <v>310</v>
      </c>
      <c r="AF31" s="431">
        <f t="shared" si="15"/>
        <v>1.06</v>
      </c>
      <c r="AG31" s="430">
        <v>33</v>
      </c>
      <c r="AH31" s="431">
        <f t="shared" si="16"/>
        <v>0.11</v>
      </c>
    </row>
    <row r="32" spans="1:34" ht="17.100000000000001" customHeight="1">
      <c r="A32" s="1219"/>
      <c r="B32" s="669" t="s">
        <v>538</v>
      </c>
      <c r="C32" s="432" t="str">
        <f t="shared" si="1"/>
        <v>3,272 (100.00%)</v>
      </c>
      <c r="D32" s="433" t="s">
        <v>199</v>
      </c>
      <c r="E32" s="432" t="str">
        <f>CONCATENATE(TEXT(S32,"#,##0")," ","(",T32,"0%",")")</f>
        <v>170 (5.20%)</v>
      </c>
      <c r="F32" s="432" t="str">
        <f t="shared" si="3"/>
        <v>436 (13.33%)</v>
      </c>
      <c r="G32" s="432" t="str">
        <f>CONCATENATE(TEXT(W32,"#,##0")," ","(",X32,"0%",")")</f>
        <v>926 (28.30%)</v>
      </c>
      <c r="H32" s="432" t="str">
        <f t="shared" si="5"/>
        <v>1,032 (31.54%)</v>
      </c>
      <c r="I32" s="432" t="str">
        <f t="shared" si="6"/>
        <v>479 (14.64%)</v>
      </c>
      <c r="J32" s="432" t="str">
        <f>CONCATENATE(TEXT(AC32,"#,##0")," ","(",AD32,"0%",")")</f>
        <v>193 (5.90%)</v>
      </c>
      <c r="K32" s="432" t="str">
        <f t="shared" si="8"/>
        <v>34 (1.04%)</v>
      </c>
      <c r="L32" s="432" t="str">
        <f t="shared" si="9"/>
        <v>2 (0.06%)</v>
      </c>
      <c r="O32" s="432">
        <v>3272</v>
      </c>
      <c r="P32" s="433">
        <v>100</v>
      </c>
      <c r="Q32" s="432" t="s">
        <v>198</v>
      </c>
      <c r="R32" s="432" t="s">
        <v>198</v>
      </c>
      <c r="S32" s="432">
        <v>170</v>
      </c>
      <c r="T32" s="431">
        <f t="shared" si="17"/>
        <v>5.2</v>
      </c>
      <c r="U32" s="432">
        <v>436</v>
      </c>
      <c r="V32" s="431">
        <f t="shared" si="18"/>
        <v>13.33</v>
      </c>
      <c r="W32" s="432">
        <v>926</v>
      </c>
      <c r="X32" s="431">
        <f t="shared" si="11"/>
        <v>28.3</v>
      </c>
      <c r="Y32" s="432">
        <v>1032</v>
      </c>
      <c r="Z32" s="431">
        <f t="shared" si="12"/>
        <v>31.54</v>
      </c>
      <c r="AA32" s="432">
        <v>479</v>
      </c>
      <c r="AB32" s="431">
        <f t="shared" si="13"/>
        <v>14.64</v>
      </c>
      <c r="AC32" s="432">
        <v>193</v>
      </c>
      <c r="AD32" s="431">
        <f t="shared" si="14"/>
        <v>5.9</v>
      </c>
      <c r="AE32" s="432">
        <v>34</v>
      </c>
      <c r="AF32" s="431">
        <f t="shared" si="15"/>
        <v>1.04</v>
      </c>
      <c r="AG32" s="432">
        <v>2</v>
      </c>
      <c r="AH32" s="431">
        <f t="shared" si="16"/>
        <v>0.06</v>
      </c>
    </row>
    <row r="33" spans="1:4">
      <c r="A33" s="699" t="s">
        <v>908</v>
      </c>
      <c r="B33" s="434"/>
      <c r="C33" s="435"/>
      <c r="D33" s="436"/>
    </row>
    <row r="34" spans="1:4">
      <c r="D34" s="436"/>
    </row>
    <row r="35" spans="1:4">
      <c r="D35" s="436"/>
    </row>
  </sheetData>
  <mergeCells count="12">
    <mergeCell ref="A6:A8"/>
    <mergeCell ref="A1:L1"/>
    <mergeCell ref="A2:B2"/>
    <mergeCell ref="A3:A5"/>
    <mergeCell ref="A27:A29"/>
    <mergeCell ref="A30:A32"/>
    <mergeCell ref="A9:A11"/>
    <mergeCell ref="A12:A14"/>
    <mergeCell ref="A15:A17"/>
    <mergeCell ref="A18:A20"/>
    <mergeCell ref="A21:A23"/>
    <mergeCell ref="A24:A26"/>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48"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8"/>
  <sheetViews>
    <sheetView showGridLines="0" workbookViewId="0">
      <selection activeCell="U10" sqref="U10"/>
    </sheetView>
  </sheetViews>
  <sheetFormatPr defaultColWidth="15.875" defaultRowHeight="15"/>
  <cols>
    <col min="1" max="1" width="11.5" style="446" customWidth="1"/>
    <col min="2" max="4" width="6.625" style="446" customWidth="1"/>
    <col min="5" max="5" width="11.5" style="446" bestFit="1" customWidth="1"/>
    <col min="6" max="8" width="6.625" style="446" customWidth="1"/>
    <col min="9" max="9" width="11.5" style="446" bestFit="1" customWidth="1"/>
    <col min="10" max="12" width="6.625" style="446" customWidth="1"/>
    <col min="13" max="13" width="11.5" style="446" bestFit="1" customWidth="1"/>
    <col min="14" max="16" width="6.625" style="446" customWidth="1"/>
    <col min="17" max="17" width="11.5" style="446" bestFit="1" customWidth="1"/>
    <col min="18" max="20" width="6.625" style="446" customWidth="1"/>
    <col min="21" max="16384" width="15.875" style="446"/>
  </cols>
  <sheetData>
    <row r="1" spans="1:20" s="438" customFormat="1" ht="27" customHeight="1">
      <c r="A1" s="1220" t="s">
        <v>1381</v>
      </c>
      <c r="B1" s="1220"/>
      <c r="C1" s="1220"/>
      <c r="D1" s="1220"/>
      <c r="E1" s="1220"/>
      <c r="F1" s="1220"/>
      <c r="G1" s="1220"/>
      <c r="H1" s="1220"/>
      <c r="I1" s="1220"/>
      <c r="J1" s="1220"/>
      <c r="K1" s="1220"/>
      <c r="L1" s="1220"/>
      <c r="M1" s="1220"/>
      <c r="N1" s="1220"/>
      <c r="O1" s="1220"/>
      <c r="P1" s="1220"/>
      <c r="Q1" s="1220"/>
      <c r="R1" s="1220"/>
      <c r="S1" s="1220"/>
      <c r="T1" s="1220"/>
    </row>
    <row r="2" spans="1:20" s="438" customFormat="1" ht="19.5">
      <c r="A2" s="703"/>
      <c r="B2" s="702"/>
      <c r="C2" s="702"/>
      <c r="D2" s="702"/>
      <c r="E2" s="703"/>
      <c r="F2" s="702"/>
      <c r="G2" s="702"/>
      <c r="H2" s="702"/>
      <c r="I2" s="703"/>
      <c r="J2" s="702"/>
      <c r="K2" s="702"/>
      <c r="L2" s="702"/>
      <c r="M2" s="703"/>
      <c r="N2" s="702"/>
      <c r="O2" s="702"/>
      <c r="P2" s="702"/>
      <c r="Q2" s="703"/>
      <c r="R2" s="702"/>
      <c r="S2" s="1224" t="s">
        <v>911</v>
      </c>
      <c r="T2" s="1224"/>
    </row>
    <row r="3" spans="1:20" s="439" customFormat="1" ht="21" customHeight="1">
      <c r="A3" s="1213" t="s">
        <v>909</v>
      </c>
      <c r="B3" s="1225"/>
      <c r="C3" s="1225"/>
      <c r="D3" s="1225"/>
      <c r="E3" s="1213" t="s">
        <v>1</v>
      </c>
      <c r="F3" s="1225"/>
      <c r="G3" s="1225"/>
      <c r="H3" s="1225"/>
      <c r="I3" s="1213" t="s">
        <v>2</v>
      </c>
      <c r="J3" s="1225"/>
      <c r="K3" s="1225"/>
      <c r="L3" s="1225"/>
      <c r="M3" s="1213" t="s">
        <v>3</v>
      </c>
      <c r="N3" s="1225"/>
      <c r="O3" s="1225"/>
      <c r="P3" s="1225"/>
      <c r="Q3" s="1213" t="s">
        <v>4</v>
      </c>
      <c r="R3" s="1225"/>
      <c r="S3" s="1225"/>
      <c r="T3" s="1225"/>
    </row>
    <row r="4" spans="1:20" s="439" customFormat="1" ht="21" customHeight="1">
      <c r="A4" s="714" t="s">
        <v>912</v>
      </c>
      <c r="B4" s="440" t="s">
        <v>525</v>
      </c>
      <c r="C4" s="440" t="s">
        <v>541</v>
      </c>
      <c r="D4" s="440" t="s">
        <v>131</v>
      </c>
      <c r="E4" s="714" t="s">
        <v>912</v>
      </c>
      <c r="F4" s="701" t="s">
        <v>525</v>
      </c>
      <c r="G4" s="701" t="s">
        <v>541</v>
      </c>
      <c r="H4" s="701" t="s">
        <v>131</v>
      </c>
      <c r="I4" s="714" t="s">
        <v>912</v>
      </c>
      <c r="J4" s="701" t="s">
        <v>525</v>
      </c>
      <c r="K4" s="701" t="s">
        <v>541</v>
      </c>
      <c r="L4" s="701" t="s">
        <v>131</v>
      </c>
      <c r="M4" s="714" t="s">
        <v>912</v>
      </c>
      <c r="N4" s="701" t="s">
        <v>525</v>
      </c>
      <c r="O4" s="701" t="s">
        <v>541</v>
      </c>
      <c r="P4" s="701" t="s">
        <v>131</v>
      </c>
      <c r="Q4" s="714" t="s">
        <v>912</v>
      </c>
      <c r="R4" s="701" t="s">
        <v>525</v>
      </c>
      <c r="S4" s="701" t="s">
        <v>541</v>
      </c>
      <c r="T4" s="701" t="s">
        <v>131</v>
      </c>
    </row>
    <row r="5" spans="1:20" s="442" customFormat="1" ht="32.450000000000003" customHeight="1">
      <c r="A5" s="712" t="s">
        <v>542</v>
      </c>
      <c r="B5" s="441">
        <v>11007</v>
      </c>
      <c r="C5" s="441">
        <v>9700</v>
      </c>
      <c r="D5" s="441">
        <v>1307</v>
      </c>
      <c r="E5" s="712" t="s">
        <v>542</v>
      </c>
      <c r="F5" s="441">
        <v>11796</v>
      </c>
      <c r="G5" s="441">
        <v>10284</v>
      </c>
      <c r="H5" s="441">
        <v>1512</v>
      </c>
      <c r="I5" s="712" t="s">
        <v>542</v>
      </c>
      <c r="J5" s="441">
        <v>11062</v>
      </c>
      <c r="K5" s="441">
        <v>9627</v>
      </c>
      <c r="L5" s="441">
        <v>1435</v>
      </c>
      <c r="M5" s="712" t="s">
        <v>542</v>
      </c>
      <c r="N5" s="441">
        <v>10598</v>
      </c>
      <c r="O5" s="441">
        <v>9236</v>
      </c>
      <c r="P5" s="441">
        <v>1362</v>
      </c>
      <c r="Q5" s="712" t="s">
        <v>542</v>
      </c>
      <c r="R5" s="441">
        <v>8957</v>
      </c>
      <c r="S5" s="441">
        <v>7677</v>
      </c>
      <c r="T5" s="441">
        <v>1280</v>
      </c>
    </row>
    <row r="6" spans="1:20" s="442" customFormat="1" ht="32.450000000000003" customHeight="1">
      <c r="A6" s="712" t="s">
        <v>543</v>
      </c>
      <c r="B6" s="443">
        <v>9776</v>
      </c>
      <c r="C6" s="443">
        <v>9312</v>
      </c>
      <c r="D6" s="443">
        <v>464</v>
      </c>
      <c r="E6" s="712" t="s">
        <v>543</v>
      </c>
      <c r="F6" s="443">
        <v>9753</v>
      </c>
      <c r="G6" s="443">
        <v>9311</v>
      </c>
      <c r="H6" s="443">
        <v>442</v>
      </c>
      <c r="I6" s="712" t="s">
        <v>543</v>
      </c>
      <c r="J6" s="443">
        <v>9921</v>
      </c>
      <c r="K6" s="443">
        <v>9447</v>
      </c>
      <c r="L6" s="443">
        <v>474</v>
      </c>
      <c r="M6" s="712" t="s">
        <v>543</v>
      </c>
      <c r="N6" s="443">
        <v>9417</v>
      </c>
      <c r="O6" s="443">
        <v>8974</v>
      </c>
      <c r="P6" s="443">
        <v>443</v>
      </c>
      <c r="Q6" s="712" t="s">
        <v>543</v>
      </c>
      <c r="R6" s="443">
        <v>8603</v>
      </c>
      <c r="S6" s="443">
        <v>8150</v>
      </c>
      <c r="T6" s="443">
        <v>453</v>
      </c>
    </row>
    <row r="7" spans="1:20" s="442" customFormat="1" ht="32.450000000000003" customHeight="1">
      <c r="A7" s="712" t="s">
        <v>480</v>
      </c>
      <c r="B7" s="443">
        <v>4167</v>
      </c>
      <c r="C7" s="443">
        <v>3756</v>
      </c>
      <c r="D7" s="443">
        <v>411</v>
      </c>
      <c r="E7" s="712" t="s">
        <v>480</v>
      </c>
      <c r="F7" s="443">
        <v>4324</v>
      </c>
      <c r="G7" s="443">
        <v>3863</v>
      </c>
      <c r="H7" s="443">
        <v>461</v>
      </c>
      <c r="I7" s="712" t="s">
        <v>480</v>
      </c>
      <c r="J7" s="443">
        <v>4387</v>
      </c>
      <c r="K7" s="443">
        <v>3919</v>
      </c>
      <c r="L7" s="443">
        <v>468</v>
      </c>
      <c r="M7" s="712" t="s">
        <v>480</v>
      </c>
      <c r="N7" s="443">
        <v>4190</v>
      </c>
      <c r="O7" s="443">
        <v>3761</v>
      </c>
      <c r="P7" s="443">
        <v>429</v>
      </c>
      <c r="Q7" s="712" t="s">
        <v>480</v>
      </c>
      <c r="R7" s="443">
        <v>4058</v>
      </c>
      <c r="S7" s="443">
        <v>3606</v>
      </c>
      <c r="T7" s="443">
        <v>452</v>
      </c>
    </row>
    <row r="8" spans="1:20" s="442" customFormat="1" ht="32.450000000000003" customHeight="1">
      <c r="A8" s="712" t="s">
        <v>467</v>
      </c>
      <c r="B8" s="443">
        <v>1921</v>
      </c>
      <c r="C8" s="443">
        <v>1626</v>
      </c>
      <c r="D8" s="443">
        <v>295</v>
      </c>
      <c r="E8" s="712" t="s">
        <v>467</v>
      </c>
      <c r="F8" s="443">
        <v>2503</v>
      </c>
      <c r="G8" s="443">
        <v>2173</v>
      </c>
      <c r="H8" s="443">
        <v>330</v>
      </c>
      <c r="I8" s="712" t="s">
        <v>467</v>
      </c>
      <c r="J8" s="443">
        <v>2892</v>
      </c>
      <c r="K8" s="443">
        <v>2474</v>
      </c>
      <c r="L8" s="443">
        <v>418</v>
      </c>
      <c r="M8" s="712" t="s">
        <v>467</v>
      </c>
      <c r="N8" s="443">
        <v>2940</v>
      </c>
      <c r="O8" s="443">
        <v>2495</v>
      </c>
      <c r="P8" s="443">
        <v>445</v>
      </c>
      <c r="Q8" s="712" t="s">
        <v>467</v>
      </c>
      <c r="R8" s="443">
        <v>3262</v>
      </c>
      <c r="S8" s="443">
        <v>2799</v>
      </c>
      <c r="T8" s="443">
        <v>463</v>
      </c>
    </row>
    <row r="9" spans="1:20" s="442" customFormat="1" ht="32.450000000000003" customHeight="1">
      <c r="A9" s="712" t="s">
        <v>544</v>
      </c>
      <c r="B9" s="443">
        <v>993</v>
      </c>
      <c r="C9" s="443">
        <v>929</v>
      </c>
      <c r="D9" s="443">
        <v>64</v>
      </c>
      <c r="E9" s="712" t="s">
        <v>544</v>
      </c>
      <c r="F9" s="443">
        <v>1080</v>
      </c>
      <c r="G9" s="443">
        <v>1003</v>
      </c>
      <c r="H9" s="443">
        <v>77</v>
      </c>
      <c r="I9" s="712" t="s">
        <v>544</v>
      </c>
      <c r="J9" s="443">
        <v>1121</v>
      </c>
      <c r="K9" s="443">
        <v>1015</v>
      </c>
      <c r="L9" s="443">
        <v>106</v>
      </c>
      <c r="M9" s="712" t="s">
        <v>544</v>
      </c>
      <c r="N9" s="443">
        <v>1137</v>
      </c>
      <c r="O9" s="443">
        <v>1044</v>
      </c>
      <c r="P9" s="443">
        <v>93</v>
      </c>
      <c r="Q9" s="712" t="s">
        <v>544</v>
      </c>
      <c r="R9" s="443">
        <v>1239</v>
      </c>
      <c r="S9" s="443">
        <v>1156</v>
      </c>
      <c r="T9" s="443">
        <v>83</v>
      </c>
    </row>
    <row r="10" spans="1:20" s="442" customFormat="1" ht="32.450000000000003" customHeight="1">
      <c r="A10" s="712" t="s">
        <v>545</v>
      </c>
      <c r="B10" s="443">
        <v>857</v>
      </c>
      <c r="C10" s="443">
        <v>848</v>
      </c>
      <c r="D10" s="443">
        <v>9</v>
      </c>
      <c r="E10" s="712" t="s">
        <v>545</v>
      </c>
      <c r="F10" s="443">
        <v>893</v>
      </c>
      <c r="G10" s="443">
        <v>886</v>
      </c>
      <c r="H10" s="443">
        <v>7</v>
      </c>
      <c r="I10" s="712" t="s">
        <v>545</v>
      </c>
      <c r="J10" s="443">
        <v>888</v>
      </c>
      <c r="K10" s="443">
        <v>881</v>
      </c>
      <c r="L10" s="443">
        <v>7</v>
      </c>
      <c r="M10" s="712" t="s">
        <v>545</v>
      </c>
      <c r="N10" s="443">
        <v>962</v>
      </c>
      <c r="O10" s="443">
        <v>952</v>
      </c>
      <c r="P10" s="443">
        <v>10</v>
      </c>
      <c r="Q10" s="712" t="s">
        <v>545</v>
      </c>
      <c r="R10" s="443">
        <v>930</v>
      </c>
      <c r="S10" s="443">
        <v>916</v>
      </c>
      <c r="T10" s="443">
        <v>14</v>
      </c>
    </row>
    <row r="11" spans="1:20" s="442" customFormat="1" ht="32.450000000000003" customHeight="1">
      <c r="A11" s="712" t="s">
        <v>546</v>
      </c>
      <c r="B11" s="443">
        <v>696</v>
      </c>
      <c r="C11" s="443">
        <v>692</v>
      </c>
      <c r="D11" s="443">
        <v>4</v>
      </c>
      <c r="E11" s="712" t="s">
        <v>546</v>
      </c>
      <c r="F11" s="443">
        <v>750</v>
      </c>
      <c r="G11" s="443">
        <v>746</v>
      </c>
      <c r="H11" s="443">
        <v>4</v>
      </c>
      <c r="I11" s="712" t="s">
        <v>546</v>
      </c>
      <c r="J11" s="443">
        <v>713</v>
      </c>
      <c r="K11" s="443">
        <v>711</v>
      </c>
      <c r="L11" s="443">
        <v>2</v>
      </c>
      <c r="M11" s="712" t="s">
        <v>546</v>
      </c>
      <c r="N11" s="443">
        <v>664</v>
      </c>
      <c r="O11" s="443">
        <v>661</v>
      </c>
      <c r="P11" s="443">
        <v>3</v>
      </c>
      <c r="Q11" s="712" t="s">
        <v>546</v>
      </c>
      <c r="R11" s="443">
        <v>703</v>
      </c>
      <c r="S11" s="443">
        <v>698</v>
      </c>
      <c r="T11" s="443">
        <v>5</v>
      </c>
    </row>
    <row r="12" spans="1:20" s="442" customFormat="1" ht="32.450000000000003" customHeight="1">
      <c r="A12" s="712" t="s">
        <v>547</v>
      </c>
      <c r="B12" s="443">
        <v>511</v>
      </c>
      <c r="C12" s="443">
        <v>405</v>
      </c>
      <c r="D12" s="443">
        <v>106</v>
      </c>
      <c r="E12" s="712" t="s">
        <v>547</v>
      </c>
      <c r="F12" s="443">
        <v>478</v>
      </c>
      <c r="G12" s="443">
        <v>379</v>
      </c>
      <c r="H12" s="443">
        <v>99</v>
      </c>
      <c r="I12" s="712" t="s">
        <v>470</v>
      </c>
      <c r="J12" s="443">
        <v>525</v>
      </c>
      <c r="K12" s="443">
        <v>447</v>
      </c>
      <c r="L12" s="443">
        <v>78</v>
      </c>
      <c r="M12" s="712" t="s">
        <v>470</v>
      </c>
      <c r="N12" s="443">
        <v>534</v>
      </c>
      <c r="O12" s="443">
        <v>444</v>
      </c>
      <c r="P12" s="443">
        <v>90</v>
      </c>
      <c r="Q12" s="712" t="s">
        <v>470</v>
      </c>
      <c r="R12" s="443">
        <v>521</v>
      </c>
      <c r="S12" s="443">
        <v>426</v>
      </c>
      <c r="T12" s="443">
        <v>95</v>
      </c>
    </row>
    <row r="13" spans="1:20" s="442" customFormat="1" ht="35.1" customHeight="1">
      <c r="A13" s="712" t="s">
        <v>470</v>
      </c>
      <c r="B13" s="443">
        <v>470</v>
      </c>
      <c r="C13" s="443">
        <v>400</v>
      </c>
      <c r="D13" s="443">
        <v>70</v>
      </c>
      <c r="E13" s="712" t="s">
        <v>470</v>
      </c>
      <c r="F13" s="443">
        <v>478</v>
      </c>
      <c r="G13" s="443">
        <v>410</v>
      </c>
      <c r="H13" s="443">
        <v>68</v>
      </c>
      <c r="I13" s="712" t="s">
        <v>547</v>
      </c>
      <c r="J13" s="443">
        <v>449</v>
      </c>
      <c r="K13" s="443">
        <v>346</v>
      </c>
      <c r="L13" s="443">
        <v>103</v>
      </c>
      <c r="M13" s="712" t="s">
        <v>548</v>
      </c>
      <c r="N13" s="443">
        <v>435</v>
      </c>
      <c r="O13" s="443">
        <v>412</v>
      </c>
      <c r="P13" s="443">
        <v>23</v>
      </c>
      <c r="Q13" s="712" t="s">
        <v>548</v>
      </c>
      <c r="R13" s="443">
        <v>371</v>
      </c>
      <c r="S13" s="443">
        <v>350</v>
      </c>
      <c r="T13" s="443">
        <v>21</v>
      </c>
    </row>
    <row r="14" spans="1:20" s="442" customFormat="1" ht="32.450000000000003" customHeight="1">
      <c r="A14" s="713" t="s">
        <v>548</v>
      </c>
      <c r="B14" s="444">
        <v>395</v>
      </c>
      <c r="C14" s="444">
        <v>373</v>
      </c>
      <c r="D14" s="444">
        <v>22</v>
      </c>
      <c r="E14" s="713" t="s">
        <v>548</v>
      </c>
      <c r="F14" s="444">
        <v>436</v>
      </c>
      <c r="G14" s="444">
        <v>415</v>
      </c>
      <c r="H14" s="444">
        <v>21</v>
      </c>
      <c r="I14" s="713" t="s">
        <v>548</v>
      </c>
      <c r="J14" s="444">
        <v>417</v>
      </c>
      <c r="K14" s="444">
        <v>405</v>
      </c>
      <c r="L14" s="444">
        <v>12</v>
      </c>
      <c r="M14" s="713" t="s">
        <v>547</v>
      </c>
      <c r="N14" s="444">
        <v>370</v>
      </c>
      <c r="O14" s="444">
        <v>274</v>
      </c>
      <c r="P14" s="444">
        <v>96</v>
      </c>
      <c r="Q14" s="713" t="s">
        <v>549</v>
      </c>
      <c r="R14" s="444">
        <v>355</v>
      </c>
      <c r="S14" s="444">
        <v>327</v>
      </c>
      <c r="T14" s="444">
        <v>28</v>
      </c>
    </row>
    <row r="15" spans="1:20" s="391" customFormat="1" ht="14.25">
      <c r="A15" s="1222" t="s">
        <v>910</v>
      </c>
      <c r="B15" s="1222"/>
      <c r="C15" s="1222"/>
      <c r="D15" s="1222"/>
      <c r="E15" s="1222"/>
      <c r="F15" s="1222"/>
      <c r="G15" s="1222"/>
      <c r="H15" s="1222"/>
      <c r="I15" s="1222"/>
      <c r="J15" s="1222"/>
      <c r="K15" s="1222"/>
      <c r="L15" s="1222"/>
      <c r="M15" s="1222"/>
      <c r="N15" s="1222"/>
      <c r="O15" s="1222"/>
      <c r="P15" s="1222"/>
      <c r="Q15" s="1222"/>
      <c r="R15" s="1222"/>
      <c r="S15" s="1222"/>
      <c r="T15" s="1222"/>
    </row>
    <row r="16" spans="1:20" s="445" customFormat="1" ht="30.75" customHeight="1">
      <c r="A16" s="1223" t="s">
        <v>1394</v>
      </c>
      <c r="B16" s="1223"/>
      <c r="C16" s="1223"/>
      <c r="D16" s="1223"/>
      <c r="E16" s="1223"/>
      <c r="F16" s="1223"/>
      <c r="G16" s="1223"/>
      <c r="H16" s="1223"/>
      <c r="I16" s="1223"/>
      <c r="J16" s="1223"/>
      <c r="K16" s="1223"/>
      <c r="L16" s="1223"/>
      <c r="M16" s="1223"/>
      <c r="N16" s="1223"/>
      <c r="O16" s="1223"/>
      <c r="P16" s="1223"/>
      <c r="Q16" s="1223"/>
      <c r="R16" s="1223"/>
      <c r="S16" s="1223"/>
      <c r="T16" s="1223"/>
    </row>
    <row r="17" s="401" customFormat="1"/>
    <row r="18" s="401" customFormat="1"/>
    <row r="19" s="401" customFormat="1"/>
    <row r="20" s="401" customFormat="1"/>
    <row r="21" s="401" customFormat="1"/>
    <row r="22" s="401" customFormat="1"/>
    <row r="23" s="401" customFormat="1"/>
    <row r="24" s="401" customFormat="1"/>
    <row r="25" s="401" customFormat="1"/>
    <row r="26" s="401" customFormat="1"/>
    <row r="27" s="401" customFormat="1"/>
    <row r="28" s="401" customFormat="1"/>
    <row r="29" s="401" customFormat="1"/>
    <row r="30" s="401" customFormat="1"/>
    <row r="31" s="401" customFormat="1"/>
    <row r="32" s="401" customFormat="1"/>
    <row r="33" s="401" customFormat="1"/>
    <row r="34" s="401" customFormat="1"/>
    <row r="35" s="401" customFormat="1"/>
    <row r="36" s="401" customFormat="1"/>
    <row r="37" s="401" customFormat="1"/>
    <row r="38" s="401" customFormat="1"/>
  </sheetData>
  <mergeCells count="9">
    <mergeCell ref="A15:T15"/>
    <mergeCell ref="A16:T16"/>
    <mergeCell ref="A1:T1"/>
    <mergeCell ref="S2:T2"/>
    <mergeCell ref="A3:D3"/>
    <mergeCell ref="E3:H3"/>
    <mergeCell ref="I3:L3"/>
    <mergeCell ref="M3:P3"/>
    <mergeCell ref="Q3:T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2"/>
  <sheetViews>
    <sheetView showGridLines="0" topLeftCell="A16" zoomScale="90" zoomScaleNormal="90" workbookViewId="0">
      <selection activeCell="T33" sqref="T33"/>
    </sheetView>
  </sheetViews>
  <sheetFormatPr defaultColWidth="8.875" defaultRowHeight="15.75"/>
  <cols>
    <col min="1" max="1" width="25.875" style="720" customWidth="1"/>
    <col min="2" max="2" width="9.125" style="720" customWidth="1"/>
    <col min="3" max="17" width="8.125" style="720" customWidth="1"/>
    <col min="18" max="16384" width="8.875" style="720"/>
  </cols>
  <sheetData>
    <row r="1" spans="1:20" s="399" customFormat="1" ht="20.25">
      <c r="A1" s="1227" t="s">
        <v>1382</v>
      </c>
      <c r="B1" s="1227"/>
      <c r="C1" s="1227"/>
      <c r="D1" s="1227"/>
      <c r="E1" s="1227"/>
      <c r="F1" s="1227"/>
      <c r="G1" s="1227"/>
      <c r="H1" s="1227"/>
      <c r="I1" s="1227"/>
      <c r="J1" s="1227"/>
      <c r="K1" s="1227"/>
      <c r="L1" s="1227"/>
      <c r="M1" s="1227"/>
      <c r="N1" s="1227"/>
      <c r="O1" s="1227"/>
      <c r="P1" s="1227"/>
      <c r="Q1" s="1227"/>
      <c r="R1" s="718"/>
      <c r="S1" s="718"/>
      <c r="T1" s="718"/>
    </row>
    <row r="2" spans="1:20" s="399" customFormat="1" ht="19.5">
      <c r="A2" s="830"/>
      <c r="B2" s="830"/>
      <c r="C2" s="830"/>
      <c r="D2" s="830"/>
      <c r="E2" s="830"/>
      <c r="F2" s="830"/>
      <c r="G2" s="830"/>
      <c r="H2" s="830"/>
      <c r="I2" s="830"/>
      <c r="J2" s="830"/>
      <c r="K2" s="830"/>
      <c r="L2" s="830"/>
      <c r="M2" s="830"/>
      <c r="N2" s="830"/>
      <c r="O2" s="830"/>
      <c r="P2" s="1228" t="s">
        <v>1298</v>
      </c>
      <c r="Q2" s="1228"/>
      <c r="R2" s="718"/>
      <c r="S2" s="718"/>
      <c r="T2" s="718"/>
    </row>
    <row r="3" spans="1:20" s="719" customFormat="1" ht="23.25" customHeight="1">
      <c r="A3" s="1229"/>
      <c r="B3" s="831"/>
      <c r="C3" s="1231" t="s">
        <v>1299</v>
      </c>
      <c r="D3" s="1232"/>
      <c r="E3" s="1232"/>
      <c r="F3" s="1231" t="s">
        <v>1</v>
      </c>
      <c r="G3" s="1232"/>
      <c r="H3" s="1232"/>
      <c r="I3" s="1231" t="s">
        <v>2</v>
      </c>
      <c r="J3" s="1232"/>
      <c r="K3" s="1232"/>
      <c r="L3" s="1231" t="s">
        <v>3</v>
      </c>
      <c r="M3" s="1232"/>
      <c r="N3" s="1232"/>
      <c r="O3" s="1231" t="s">
        <v>4</v>
      </c>
      <c r="P3" s="1232"/>
      <c r="Q3" s="1232"/>
    </row>
    <row r="4" spans="1:20" s="719" customFormat="1" ht="23.25" customHeight="1">
      <c r="A4" s="1230"/>
      <c r="B4" s="832"/>
      <c r="C4" s="447" t="s">
        <v>1300</v>
      </c>
      <c r="D4" s="447" t="s">
        <v>1301</v>
      </c>
      <c r="E4" s="447" t="s">
        <v>1303</v>
      </c>
      <c r="F4" s="447" t="s">
        <v>1304</v>
      </c>
      <c r="G4" s="447" t="s">
        <v>1305</v>
      </c>
      <c r="H4" s="447" t="s">
        <v>1306</v>
      </c>
      <c r="I4" s="447" t="s">
        <v>1304</v>
      </c>
      <c r="J4" s="447" t="s">
        <v>1307</v>
      </c>
      <c r="K4" s="447" t="s">
        <v>1306</v>
      </c>
      <c r="L4" s="447" t="s">
        <v>1300</v>
      </c>
      <c r="M4" s="447" t="s">
        <v>1307</v>
      </c>
      <c r="N4" s="447" t="s">
        <v>1306</v>
      </c>
      <c r="O4" s="447" t="s">
        <v>1300</v>
      </c>
      <c r="P4" s="447" t="s">
        <v>1307</v>
      </c>
      <c r="Q4" s="447" t="s">
        <v>1302</v>
      </c>
    </row>
    <row r="5" spans="1:20" s="719" customFormat="1" ht="20.100000000000001" customHeight="1">
      <c r="A5" s="715" t="s">
        <v>1308</v>
      </c>
      <c r="B5" s="715"/>
      <c r="C5" s="448">
        <v>34585</v>
      </c>
      <c r="D5" s="448">
        <v>31491</v>
      </c>
      <c r="E5" s="448">
        <v>3094</v>
      </c>
      <c r="F5" s="448">
        <v>36294</v>
      </c>
      <c r="G5" s="448">
        <v>32897</v>
      </c>
      <c r="H5" s="448">
        <v>3397</v>
      </c>
      <c r="I5" s="448">
        <v>36161</v>
      </c>
      <c r="J5" s="448">
        <v>32692</v>
      </c>
      <c r="K5" s="448">
        <v>3469</v>
      </c>
      <c r="L5" s="448">
        <v>34771</v>
      </c>
      <c r="M5" s="448">
        <v>31428</v>
      </c>
      <c r="N5" s="448">
        <v>3343</v>
      </c>
      <c r="O5" s="448">
        <v>32547</v>
      </c>
      <c r="P5" s="448">
        <v>29275</v>
      </c>
      <c r="Q5" s="448">
        <v>3272</v>
      </c>
    </row>
    <row r="6" spans="1:20" s="719" customFormat="1" ht="20.100000000000001" customHeight="1">
      <c r="A6" s="855" t="s">
        <v>1309</v>
      </c>
      <c r="B6" s="856"/>
      <c r="C6" s="450">
        <v>11007</v>
      </c>
      <c r="D6" s="450">
        <v>9700</v>
      </c>
      <c r="E6" s="450">
        <v>1307</v>
      </c>
      <c r="F6" s="450">
        <v>11796</v>
      </c>
      <c r="G6" s="450">
        <v>10284</v>
      </c>
      <c r="H6" s="450">
        <v>1512</v>
      </c>
      <c r="I6" s="450">
        <v>11062</v>
      </c>
      <c r="J6" s="450">
        <v>9627</v>
      </c>
      <c r="K6" s="450">
        <v>1435</v>
      </c>
      <c r="L6" s="450">
        <v>10598</v>
      </c>
      <c r="M6" s="450">
        <v>9236</v>
      </c>
      <c r="N6" s="450">
        <v>1362</v>
      </c>
      <c r="O6" s="450">
        <v>8957</v>
      </c>
      <c r="P6" s="450">
        <v>7677</v>
      </c>
      <c r="Q6" s="450">
        <v>1280</v>
      </c>
    </row>
    <row r="7" spans="1:20" s="719" customFormat="1" ht="20.100000000000001" customHeight="1">
      <c r="A7" s="857"/>
      <c r="B7" s="855" t="s">
        <v>1310</v>
      </c>
      <c r="C7" s="450">
        <v>8695</v>
      </c>
      <c r="D7" s="450">
        <v>7658</v>
      </c>
      <c r="E7" s="450">
        <v>1037</v>
      </c>
      <c r="F7" s="450">
        <v>9425</v>
      </c>
      <c r="G7" s="450">
        <v>8181</v>
      </c>
      <c r="H7" s="450">
        <v>1244</v>
      </c>
      <c r="I7" s="450">
        <v>8534</v>
      </c>
      <c r="J7" s="450">
        <v>7409</v>
      </c>
      <c r="K7" s="450">
        <v>1125</v>
      </c>
      <c r="L7" s="450">
        <v>7895</v>
      </c>
      <c r="M7" s="450">
        <v>6842</v>
      </c>
      <c r="N7" s="450">
        <v>1053</v>
      </c>
      <c r="O7" s="450">
        <v>6083</v>
      </c>
      <c r="P7" s="450">
        <v>5159</v>
      </c>
      <c r="Q7" s="450">
        <v>924</v>
      </c>
    </row>
    <row r="8" spans="1:20" ht="20.100000000000001" customHeight="1">
      <c r="A8" s="855" t="s">
        <v>543</v>
      </c>
      <c r="B8" s="856"/>
      <c r="C8" s="450">
        <v>9776</v>
      </c>
      <c r="D8" s="450">
        <v>9312</v>
      </c>
      <c r="E8" s="450">
        <v>464</v>
      </c>
      <c r="F8" s="450">
        <v>9753</v>
      </c>
      <c r="G8" s="450">
        <v>9311</v>
      </c>
      <c r="H8" s="450">
        <v>442</v>
      </c>
      <c r="I8" s="450">
        <v>9921</v>
      </c>
      <c r="J8" s="450">
        <v>9447</v>
      </c>
      <c r="K8" s="450">
        <v>474</v>
      </c>
      <c r="L8" s="450">
        <v>9417</v>
      </c>
      <c r="M8" s="450">
        <v>8974</v>
      </c>
      <c r="N8" s="450">
        <v>443</v>
      </c>
      <c r="O8" s="450">
        <v>8603</v>
      </c>
      <c r="P8" s="450">
        <v>8150</v>
      </c>
      <c r="Q8" s="450">
        <v>453</v>
      </c>
    </row>
    <row r="9" spans="1:20" ht="20.100000000000001" customHeight="1">
      <c r="A9" s="858"/>
      <c r="B9" s="859" t="s">
        <v>553</v>
      </c>
      <c r="C9" s="450">
        <v>9127</v>
      </c>
      <c r="D9" s="450">
        <v>8694</v>
      </c>
      <c r="E9" s="450">
        <v>433</v>
      </c>
      <c r="F9" s="450">
        <v>9032</v>
      </c>
      <c r="G9" s="450">
        <v>8625</v>
      </c>
      <c r="H9" s="450">
        <v>407</v>
      </c>
      <c r="I9" s="450">
        <v>9165</v>
      </c>
      <c r="J9" s="450">
        <v>8736</v>
      </c>
      <c r="K9" s="450">
        <v>429</v>
      </c>
      <c r="L9" s="450">
        <v>8766</v>
      </c>
      <c r="M9" s="450">
        <v>8356</v>
      </c>
      <c r="N9" s="450">
        <v>410</v>
      </c>
      <c r="O9" s="450">
        <v>8038</v>
      </c>
      <c r="P9" s="450">
        <v>7616</v>
      </c>
      <c r="Q9" s="450">
        <v>422</v>
      </c>
    </row>
    <row r="10" spans="1:20" ht="20.100000000000001" customHeight="1">
      <c r="A10" s="855" t="s">
        <v>480</v>
      </c>
      <c r="B10" s="856"/>
      <c r="C10" s="450">
        <v>4167</v>
      </c>
      <c r="D10" s="450">
        <v>3756</v>
      </c>
      <c r="E10" s="450">
        <v>411</v>
      </c>
      <c r="F10" s="450">
        <v>4324</v>
      </c>
      <c r="G10" s="450">
        <v>3863</v>
      </c>
      <c r="H10" s="450">
        <v>461</v>
      </c>
      <c r="I10" s="450">
        <v>4387</v>
      </c>
      <c r="J10" s="450">
        <v>3919</v>
      </c>
      <c r="K10" s="450">
        <v>468</v>
      </c>
      <c r="L10" s="450">
        <v>4190</v>
      </c>
      <c r="M10" s="450">
        <v>3761</v>
      </c>
      <c r="N10" s="450">
        <v>429</v>
      </c>
      <c r="O10" s="450">
        <v>4058</v>
      </c>
      <c r="P10" s="450">
        <v>3606</v>
      </c>
      <c r="Q10" s="450">
        <v>452</v>
      </c>
    </row>
    <row r="11" spans="1:20" ht="20.100000000000001" customHeight="1">
      <c r="A11" s="855" t="s">
        <v>467</v>
      </c>
      <c r="B11" s="856"/>
      <c r="C11" s="450">
        <v>1921</v>
      </c>
      <c r="D11" s="450">
        <v>1626</v>
      </c>
      <c r="E11" s="450">
        <v>295</v>
      </c>
      <c r="F11" s="450">
        <v>2503</v>
      </c>
      <c r="G11" s="450">
        <v>2173</v>
      </c>
      <c r="H11" s="450">
        <v>330</v>
      </c>
      <c r="I11" s="450">
        <v>2892</v>
      </c>
      <c r="J11" s="450">
        <v>2474</v>
      </c>
      <c r="K11" s="450">
        <v>418</v>
      </c>
      <c r="L11" s="450">
        <v>2940</v>
      </c>
      <c r="M11" s="450">
        <v>2495</v>
      </c>
      <c r="N11" s="450">
        <v>445</v>
      </c>
      <c r="O11" s="450">
        <v>3262</v>
      </c>
      <c r="P11" s="450">
        <v>2799</v>
      </c>
      <c r="Q11" s="450">
        <v>463</v>
      </c>
    </row>
    <row r="12" spans="1:20" s="719" customFormat="1" ht="20.100000000000001" customHeight="1">
      <c r="A12" s="855" t="s">
        <v>1311</v>
      </c>
      <c r="B12" s="856"/>
      <c r="C12" s="450"/>
      <c r="D12" s="450"/>
      <c r="E12" s="450"/>
      <c r="F12" s="450"/>
      <c r="G12" s="450"/>
      <c r="H12" s="450"/>
      <c r="I12" s="450"/>
      <c r="J12" s="450"/>
      <c r="K12" s="450"/>
      <c r="L12" s="450"/>
      <c r="M12" s="450"/>
      <c r="N12" s="450"/>
      <c r="O12" s="450"/>
      <c r="P12" s="450"/>
      <c r="Q12" s="450"/>
    </row>
    <row r="13" spans="1:20" ht="20.100000000000001" customHeight="1">
      <c r="A13" s="858"/>
      <c r="B13" s="855" t="s">
        <v>1312</v>
      </c>
      <c r="C13" s="450">
        <v>1249</v>
      </c>
      <c r="D13" s="450">
        <v>1197</v>
      </c>
      <c r="E13" s="450">
        <v>52</v>
      </c>
      <c r="F13" s="450">
        <v>1225</v>
      </c>
      <c r="G13" s="450">
        <v>1175</v>
      </c>
      <c r="H13" s="450">
        <v>50</v>
      </c>
      <c r="I13" s="450">
        <v>1162</v>
      </c>
      <c r="J13" s="450">
        <v>1120</v>
      </c>
      <c r="K13" s="450">
        <v>42</v>
      </c>
      <c r="L13" s="450">
        <v>1076</v>
      </c>
      <c r="M13" s="450">
        <v>1036</v>
      </c>
      <c r="N13" s="450">
        <v>40</v>
      </c>
      <c r="O13" s="450">
        <v>1145</v>
      </c>
      <c r="P13" s="450">
        <v>1091</v>
      </c>
      <c r="Q13" s="450">
        <v>54</v>
      </c>
    </row>
    <row r="14" spans="1:20" ht="20.100000000000001" customHeight="1">
      <c r="A14" s="858"/>
      <c r="B14" s="855" t="s">
        <v>550</v>
      </c>
      <c r="C14" s="450">
        <v>335</v>
      </c>
      <c r="D14" s="450">
        <v>332</v>
      </c>
      <c r="E14" s="450">
        <v>3</v>
      </c>
      <c r="F14" s="450">
        <v>361</v>
      </c>
      <c r="G14" s="450">
        <v>358</v>
      </c>
      <c r="H14" s="450">
        <v>3</v>
      </c>
      <c r="I14" s="450">
        <v>332</v>
      </c>
      <c r="J14" s="450">
        <v>332</v>
      </c>
      <c r="K14" s="450">
        <v>0</v>
      </c>
      <c r="L14" s="450">
        <v>303</v>
      </c>
      <c r="M14" s="450">
        <v>301</v>
      </c>
      <c r="N14" s="450">
        <v>2</v>
      </c>
      <c r="O14" s="450">
        <v>341</v>
      </c>
      <c r="P14" s="450">
        <v>338</v>
      </c>
      <c r="Q14" s="450">
        <v>3</v>
      </c>
    </row>
    <row r="15" spans="1:20" s="719" customFormat="1" ht="20.100000000000001" customHeight="1">
      <c r="A15" s="857"/>
      <c r="B15" s="855" t="s">
        <v>757</v>
      </c>
      <c r="C15" s="450">
        <v>205</v>
      </c>
      <c r="D15" s="450">
        <v>187</v>
      </c>
      <c r="E15" s="450">
        <v>18</v>
      </c>
      <c r="F15" s="450">
        <v>189</v>
      </c>
      <c r="G15" s="450">
        <v>172</v>
      </c>
      <c r="H15" s="450">
        <v>17</v>
      </c>
      <c r="I15" s="450">
        <v>185</v>
      </c>
      <c r="J15" s="450">
        <v>177</v>
      </c>
      <c r="K15" s="450">
        <v>8</v>
      </c>
      <c r="L15" s="450">
        <v>182</v>
      </c>
      <c r="M15" s="450">
        <v>167</v>
      </c>
      <c r="N15" s="450">
        <v>15</v>
      </c>
      <c r="O15" s="450">
        <v>221</v>
      </c>
      <c r="P15" s="450">
        <v>206</v>
      </c>
      <c r="Q15" s="450">
        <v>15</v>
      </c>
    </row>
    <row r="16" spans="1:20" s="719" customFormat="1" ht="20.100000000000001" customHeight="1">
      <c r="A16" s="857"/>
      <c r="B16" s="855" t="s">
        <v>1314</v>
      </c>
      <c r="C16" s="450">
        <v>211</v>
      </c>
      <c r="D16" s="450">
        <v>199</v>
      </c>
      <c r="E16" s="450">
        <v>12</v>
      </c>
      <c r="F16" s="450">
        <v>241</v>
      </c>
      <c r="G16" s="450">
        <v>235</v>
      </c>
      <c r="H16" s="450">
        <v>6</v>
      </c>
      <c r="I16" s="450">
        <v>212</v>
      </c>
      <c r="J16" s="450">
        <v>204</v>
      </c>
      <c r="K16" s="450">
        <v>8</v>
      </c>
      <c r="L16" s="450">
        <v>190</v>
      </c>
      <c r="M16" s="450">
        <v>185</v>
      </c>
      <c r="N16" s="450">
        <v>5</v>
      </c>
      <c r="O16" s="450">
        <v>203</v>
      </c>
      <c r="P16" s="450">
        <v>194</v>
      </c>
      <c r="Q16" s="450">
        <v>9</v>
      </c>
    </row>
    <row r="17" spans="1:18" s="721" customFormat="1" ht="20.100000000000001" customHeight="1">
      <c r="A17" s="860"/>
      <c r="B17" s="855" t="s">
        <v>1315</v>
      </c>
      <c r="C17" s="450">
        <v>232</v>
      </c>
      <c r="D17" s="450">
        <v>223</v>
      </c>
      <c r="E17" s="450">
        <v>9</v>
      </c>
      <c r="F17" s="450">
        <v>168</v>
      </c>
      <c r="G17" s="450">
        <v>158</v>
      </c>
      <c r="H17" s="450">
        <v>10</v>
      </c>
      <c r="I17" s="450">
        <v>170</v>
      </c>
      <c r="J17" s="450">
        <v>160</v>
      </c>
      <c r="K17" s="450">
        <v>10</v>
      </c>
      <c r="L17" s="450">
        <v>181</v>
      </c>
      <c r="M17" s="450">
        <v>170</v>
      </c>
      <c r="N17" s="450">
        <v>11</v>
      </c>
      <c r="O17" s="450">
        <v>155</v>
      </c>
      <c r="P17" s="450">
        <v>139</v>
      </c>
      <c r="Q17" s="450">
        <v>16</v>
      </c>
    </row>
    <row r="18" spans="1:18" ht="20.100000000000001" customHeight="1">
      <c r="A18" s="858"/>
      <c r="B18" s="855" t="s">
        <v>1313</v>
      </c>
      <c r="C18" s="450">
        <v>103</v>
      </c>
      <c r="D18" s="450">
        <v>98</v>
      </c>
      <c r="E18" s="450">
        <v>5</v>
      </c>
      <c r="F18" s="450">
        <v>129</v>
      </c>
      <c r="G18" s="450">
        <v>119</v>
      </c>
      <c r="H18" s="450">
        <v>10</v>
      </c>
      <c r="I18" s="450">
        <v>156</v>
      </c>
      <c r="J18" s="450">
        <v>145</v>
      </c>
      <c r="K18" s="450">
        <v>11</v>
      </c>
      <c r="L18" s="450">
        <v>132</v>
      </c>
      <c r="M18" s="450">
        <v>127</v>
      </c>
      <c r="N18" s="450">
        <v>5</v>
      </c>
      <c r="O18" s="450">
        <v>151</v>
      </c>
      <c r="P18" s="450">
        <v>141</v>
      </c>
      <c r="Q18" s="450">
        <v>10</v>
      </c>
    </row>
    <row r="19" spans="1:18" ht="20.100000000000001" customHeight="1">
      <c r="A19" s="858"/>
      <c r="B19" s="855" t="s">
        <v>551</v>
      </c>
      <c r="C19" s="450">
        <v>156</v>
      </c>
      <c r="D19" s="450">
        <v>151</v>
      </c>
      <c r="E19" s="450">
        <v>5</v>
      </c>
      <c r="F19" s="450">
        <v>119</v>
      </c>
      <c r="G19" s="450">
        <v>115</v>
      </c>
      <c r="H19" s="450">
        <v>4</v>
      </c>
      <c r="I19" s="450">
        <v>102</v>
      </c>
      <c r="J19" s="450">
        <v>97</v>
      </c>
      <c r="K19" s="450">
        <v>5</v>
      </c>
      <c r="L19" s="450">
        <v>85</v>
      </c>
      <c r="M19" s="450">
        <v>83</v>
      </c>
      <c r="N19" s="450">
        <v>2</v>
      </c>
      <c r="O19" s="450">
        <v>68</v>
      </c>
      <c r="P19" s="450">
        <v>67</v>
      </c>
      <c r="Q19" s="450">
        <v>1</v>
      </c>
    </row>
    <row r="20" spans="1:18" ht="20.100000000000001" customHeight="1">
      <c r="A20" s="858"/>
      <c r="B20" s="855" t="s">
        <v>552</v>
      </c>
      <c r="C20" s="450">
        <v>7</v>
      </c>
      <c r="D20" s="450">
        <v>7</v>
      </c>
      <c r="E20" s="450">
        <v>0</v>
      </c>
      <c r="F20" s="450">
        <v>18</v>
      </c>
      <c r="G20" s="450">
        <v>18</v>
      </c>
      <c r="H20" s="450">
        <v>0</v>
      </c>
      <c r="I20" s="450">
        <v>5</v>
      </c>
      <c r="J20" s="450">
        <v>5</v>
      </c>
      <c r="K20" s="450">
        <v>0</v>
      </c>
      <c r="L20" s="450">
        <v>3</v>
      </c>
      <c r="M20" s="450">
        <v>3</v>
      </c>
      <c r="N20" s="450">
        <v>0</v>
      </c>
      <c r="O20" s="450">
        <v>6</v>
      </c>
      <c r="P20" s="450">
        <v>6</v>
      </c>
      <c r="Q20" s="450">
        <v>0</v>
      </c>
    </row>
    <row r="21" spans="1:18" ht="20.100000000000001" customHeight="1">
      <c r="A21" s="855" t="s">
        <v>1325</v>
      </c>
      <c r="B21" s="856"/>
      <c r="C21" s="450">
        <v>890</v>
      </c>
      <c r="D21" s="450">
        <v>831</v>
      </c>
      <c r="E21" s="450">
        <v>59</v>
      </c>
      <c r="F21" s="450">
        <v>951</v>
      </c>
      <c r="G21" s="450">
        <v>884</v>
      </c>
      <c r="H21" s="450">
        <v>67</v>
      </c>
      <c r="I21" s="450">
        <v>965</v>
      </c>
      <c r="J21" s="450">
        <v>870</v>
      </c>
      <c r="K21" s="450">
        <v>95</v>
      </c>
      <c r="L21" s="450">
        <v>1005</v>
      </c>
      <c r="M21" s="450">
        <v>917</v>
      </c>
      <c r="N21" s="450">
        <v>88</v>
      </c>
      <c r="O21" s="450">
        <v>1088</v>
      </c>
      <c r="P21" s="450">
        <v>1015</v>
      </c>
      <c r="Q21" s="450">
        <v>73</v>
      </c>
    </row>
    <row r="22" spans="1:18" ht="16.5">
      <c r="A22" s="855" t="s">
        <v>1316</v>
      </c>
      <c r="B22" s="856"/>
      <c r="C22" s="450">
        <v>857</v>
      </c>
      <c r="D22" s="450">
        <v>848</v>
      </c>
      <c r="E22" s="450">
        <v>9</v>
      </c>
      <c r="F22" s="450">
        <v>893</v>
      </c>
      <c r="G22" s="450">
        <v>886</v>
      </c>
      <c r="H22" s="450">
        <v>7</v>
      </c>
      <c r="I22" s="450">
        <v>888</v>
      </c>
      <c r="J22" s="450">
        <v>881</v>
      </c>
      <c r="K22" s="450">
        <v>7</v>
      </c>
      <c r="L22" s="450">
        <v>962</v>
      </c>
      <c r="M22" s="450">
        <v>952</v>
      </c>
      <c r="N22" s="450">
        <v>10</v>
      </c>
      <c r="O22" s="450">
        <v>930</v>
      </c>
      <c r="P22" s="450">
        <v>916</v>
      </c>
      <c r="Q22" s="450">
        <v>14</v>
      </c>
    </row>
    <row r="23" spans="1:18" ht="16.5">
      <c r="A23" s="855" t="s">
        <v>470</v>
      </c>
      <c r="B23" s="824"/>
      <c r="C23" s="450">
        <v>470</v>
      </c>
      <c r="D23" s="450">
        <v>400</v>
      </c>
      <c r="E23" s="450">
        <v>70</v>
      </c>
      <c r="F23" s="450">
        <v>478</v>
      </c>
      <c r="G23" s="450">
        <v>410</v>
      </c>
      <c r="H23" s="450">
        <v>68</v>
      </c>
      <c r="I23" s="450">
        <v>525</v>
      </c>
      <c r="J23" s="450">
        <v>447</v>
      </c>
      <c r="K23" s="450">
        <v>78</v>
      </c>
      <c r="L23" s="450">
        <v>534</v>
      </c>
      <c r="M23" s="450">
        <v>444</v>
      </c>
      <c r="N23" s="450">
        <v>90</v>
      </c>
      <c r="O23" s="450">
        <v>521</v>
      </c>
      <c r="P23" s="450">
        <v>426</v>
      </c>
      <c r="Q23" s="450">
        <v>95</v>
      </c>
    </row>
    <row r="24" spans="1:18" ht="20.100000000000001" customHeight="1">
      <c r="A24" s="855" t="s">
        <v>548</v>
      </c>
      <c r="B24" s="824"/>
      <c r="C24" s="450">
        <v>395</v>
      </c>
      <c r="D24" s="450">
        <v>373</v>
      </c>
      <c r="E24" s="450">
        <v>22</v>
      </c>
      <c r="F24" s="450">
        <v>436</v>
      </c>
      <c r="G24" s="450">
        <v>415</v>
      </c>
      <c r="H24" s="450">
        <v>21</v>
      </c>
      <c r="I24" s="450">
        <v>417</v>
      </c>
      <c r="J24" s="450">
        <v>405</v>
      </c>
      <c r="K24" s="450">
        <v>12</v>
      </c>
      <c r="L24" s="450">
        <v>435</v>
      </c>
      <c r="M24" s="450">
        <v>412</v>
      </c>
      <c r="N24" s="450">
        <v>23</v>
      </c>
      <c r="O24" s="450">
        <v>371</v>
      </c>
      <c r="P24" s="450">
        <v>350</v>
      </c>
      <c r="Q24" s="450">
        <v>21</v>
      </c>
    </row>
    <row r="25" spans="1:18" ht="20.100000000000001" customHeight="1">
      <c r="A25" s="855" t="s">
        <v>1317</v>
      </c>
      <c r="B25" s="449"/>
      <c r="C25" s="450">
        <v>361</v>
      </c>
      <c r="D25" s="450">
        <v>360</v>
      </c>
      <c r="E25" s="450">
        <v>1</v>
      </c>
      <c r="F25" s="450">
        <v>389</v>
      </c>
      <c r="G25" s="450">
        <v>388</v>
      </c>
      <c r="H25" s="450">
        <v>1</v>
      </c>
      <c r="I25" s="450">
        <v>381</v>
      </c>
      <c r="J25" s="450">
        <v>379</v>
      </c>
      <c r="K25" s="450">
        <v>2</v>
      </c>
      <c r="L25" s="450">
        <v>361</v>
      </c>
      <c r="M25" s="450">
        <v>360</v>
      </c>
      <c r="N25" s="450">
        <v>1</v>
      </c>
      <c r="O25" s="450">
        <v>362</v>
      </c>
      <c r="P25" s="450">
        <v>360</v>
      </c>
      <c r="Q25" s="450">
        <v>2</v>
      </c>
    </row>
    <row r="26" spans="1:18" ht="20.100000000000001" customHeight="1">
      <c r="A26" s="855" t="s">
        <v>469</v>
      </c>
      <c r="B26" s="449"/>
      <c r="C26" s="450">
        <v>511</v>
      </c>
      <c r="D26" s="450">
        <v>405</v>
      </c>
      <c r="E26" s="450">
        <v>106</v>
      </c>
      <c r="F26" s="450">
        <v>478</v>
      </c>
      <c r="G26" s="450">
        <v>379</v>
      </c>
      <c r="H26" s="450">
        <v>99</v>
      </c>
      <c r="I26" s="450">
        <v>449</v>
      </c>
      <c r="J26" s="450">
        <v>346</v>
      </c>
      <c r="K26" s="450">
        <v>103</v>
      </c>
      <c r="L26" s="450">
        <v>370</v>
      </c>
      <c r="M26" s="450">
        <v>274</v>
      </c>
      <c r="N26" s="450">
        <v>96</v>
      </c>
      <c r="O26" s="450">
        <v>350</v>
      </c>
      <c r="P26" s="450">
        <v>283</v>
      </c>
      <c r="Q26" s="450">
        <v>67</v>
      </c>
    </row>
    <row r="27" spans="1:18" ht="20.100000000000001" customHeight="1">
      <c r="A27" s="855" t="s">
        <v>1145</v>
      </c>
      <c r="B27" s="824"/>
      <c r="C27" s="450">
        <v>141</v>
      </c>
      <c r="D27" s="450">
        <v>130</v>
      </c>
      <c r="E27" s="450">
        <v>11</v>
      </c>
      <c r="F27" s="450">
        <v>149</v>
      </c>
      <c r="G27" s="450">
        <v>137</v>
      </c>
      <c r="H27" s="450">
        <v>12</v>
      </c>
      <c r="I27" s="450">
        <v>173</v>
      </c>
      <c r="J27" s="450">
        <v>158</v>
      </c>
      <c r="K27" s="450">
        <v>15</v>
      </c>
      <c r="L27" s="450">
        <v>176</v>
      </c>
      <c r="M27" s="450">
        <v>170</v>
      </c>
      <c r="N27" s="450">
        <v>6</v>
      </c>
      <c r="O27" s="450">
        <v>228</v>
      </c>
      <c r="P27" s="450">
        <v>217</v>
      </c>
      <c r="Q27" s="450">
        <v>11</v>
      </c>
    </row>
    <row r="28" spans="1:18" ht="20.100000000000001" customHeight="1">
      <c r="A28" s="855" t="s">
        <v>479</v>
      </c>
      <c r="B28" s="824"/>
      <c r="C28" s="450">
        <v>250</v>
      </c>
      <c r="D28" s="450">
        <v>246</v>
      </c>
      <c r="E28" s="450">
        <v>4</v>
      </c>
      <c r="F28" s="450">
        <v>250</v>
      </c>
      <c r="G28" s="450">
        <v>243</v>
      </c>
      <c r="H28" s="450">
        <v>7</v>
      </c>
      <c r="I28" s="450">
        <v>222</v>
      </c>
      <c r="J28" s="450">
        <v>217</v>
      </c>
      <c r="K28" s="450">
        <v>5</v>
      </c>
      <c r="L28" s="450">
        <v>258</v>
      </c>
      <c r="M28" s="450">
        <v>253</v>
      </c>
      <c r="N28" s="450">
        <v>5</v>
      </c>
      <c r="O28" s="450">
        <v>215</v>
      </c>
      <c r="P28" s="450">
        <v>208</v>
      </c>
      <c r="Q28" s="450">
        <v>7</v>
      </c>
      <c r="R28" s="451"/>
    </row>
    <row r="29" spans="1:18" ht="20.100000000000001" customHeight="1">
      <c r="A29" s="855" t="s">
        <v>1082</v>
      </c>
      <c r="B29" s="824"/>
      <c r="C29" s="450">
        <v>171</v>
      </c>
      <c r="D29" s="450">
        <v>155</v>
      </c>
      <c r="E29" s="450">
        <v>16</v>
      </c>
      <c r="F29" s="450">
        <v>226</v>
      </c>
      <c r="G29" s="450">
        <v>202</v>
      </c>
      <c r="H29" s="450">
        <v>24</v>
      </c>
      <c r="I29" s="450">
        <v>238</v>
      </c>
      <c r="J29" s="450">
        <v>224</v>
      </c>
      <c r="K29" s="450">
        <v>14</v>
      </c>
      <c r="L29" s="450">
        <v>194</v>
      </c>
      <c r="M29" s="450">
        <v>175</v>
      </c>
      <c r="N29" s="450">
        <v>19</v>
      </c>
      <c r="O29" s="450">
        <v>208</v>
      </c>
      <c r="P29" s="450">
        <v>195</v>
      </c>
      <c r="Q29" s="450">
        <v>13</v>
      </c>
      <c r="R29" s="451"/>
    </row>
    <row r="30" spans="1:18" ht="20.100000000000001" customHeight="1">
      <c r="A30" s="855" t="s">
        <v>482</v>
      </c>
      <c r="B30" s="824"/>
      <c r="C30" s="450">
        <v>241</v>
      </c>
      <c r="D30" s="450">
        <v>222</v>
      </c>
      <c r="E30" s="450">
        <v>19</v>
      </c>
      <c r="F30" s="450">
        <v>276</v>
      </c>
      <c r="G30" s="450">
        <v>247</v>
      </c>
      <c r="H30" s="450">
        <v>29</v>
      </c>
      <c r="I30" s="450">
        <v>254</v>
      </c>
      <c r="J30" s="450">
        <v>223</v>
      </c>
      <c r="K30" s="450">
        <v>31</v>
      </c>
      <c r="L30" s="450">
        <v>249</v>
      </c>
      <c r="M30" s="450">
        <v>226</v>
      </c>
      <c r="N30" s="450">
        <v>23</v>
      </c>
      <c r="O30" s="450">
        <v>192</v>
      </c>
      <c r="P30" s="450">
        <v>175</v>
      </c>
      <c r="Q30" s="450">
        <v>17</v>
      </c>
      <c r="R30" s="451"/>
    </row>
    <row r="31" spans="1:18" ht="20.100000000000001" customHeight="1">
      <c r="A31" s="855" t="s">
        <v>1326</v>
      </c>
      <c r="B31" s="449"/>
      <c r="C31" s="450">
        <v>138</v>
      </c>
      <c r="D31" s="450">
        <v>130</v>
      </c>
      <c r="E31" s="450">
        <v>8</v>
      </c>
      <c r="F31" s="450">
        <v>117</v>
      </c>
      <c r="G31" s="450">
        <v>108</v>
      </c>
      <c r="H31" s="450">
        <v>9</v>
      </c>
      <c r="I31" s="450">
        <v>148</v>
      </c>
      <c r="J31" s="450">
        <v>134</v>
      </c>
      <c r="K31" s="450">
        <v>14</v>
      </c>
      <c r="L31" s="450">
        <v>146</v>
      </c>
      <c r="M31" s="450">
        <v>130</v>
      </c>
      <c r="N31" s="450">
        <v>16</v>
      </c>
      <c r="O31" s="450">
        <v>134</v>
      </c>
      <c r="P31" s="450">
        <v>121</v>
      </c>
      <c r="Q31" s="450">
        <v>13</v>
      </c>
      <c r="R31" s="451"/>
    </row>
    <row r="32" spans="1:18" ht="20.100000000000001" customHeight="1">
      <c r="A32" s="855" t="s">
        <v>477</v>
      </c>
      <c r="B32" s="824"/>
      <c r="C32" s="450">
        <v>163</v>
      </c>
      <c r="D32" s="450">
        <v>122</v>
      </c>
      <c r="E32" s="450">
        <v>41</v>
      </c>
      <c r="F32" s="450">
        <v>146</v>
      </c>
      <c r="G32" s="450">
        <v>102</v>
      </c>
      <c r="H32" s="450">
        <v>44</v>
      </c>
      <c r="I32" s="450">
        <v>165</v>
      </c>
      <c r="J32" s="450">
        <v>125</v>
      </c>
      <c r="K32" s="450">
        <v>40</v>
      </c>
      <c r="L32" s="450">
        <v>134</v>
      </c>
      <c r="M32" s="450">
        <v>100</v>
      </c>
      <c r="N32" s="450">
        <v>34</v>
      </c>
      <c r="O32" s="450">
        <v>131</v>
      </c>
      <c r="P32" s="450">
        <v>99</v>
      </c>
      <c r="Q32" s="450">
        <v>32</v>
      </c>
      <c r="R32" s="451"/>
    </row>
    <row r="33" spans="1:18" ht="20.100000000000001" customHeight="1">
      <c r="A33" s="855" t="s">
        <v>466</v>
      </c>
      <c r="B33" s="824"/>
      <c r="C33" s="450">
        <v>144</v>
      </c>
      <c r="D33" s="450">
        <v>132</v>
      </c>
      <c r="E33" s="450">
        <v>12</v>
      </c>
      <c r="F33" s="450">
        <v>137</v>
      </c>
      <c r="G33" s="450">
        <v>130</v>
      </c>
      <c r="H33" s="450">
        <v>7</v>
      </c>
      <c r="I33" s="450">
        <v>156</v>
      </c>
      <c r="J33" s="450">
        <v>145</v>
      </c>
      <c r="K33" s="450">
        <v>11</v>
      </c>
      <c r="L33" s="450">
        <v>129</v>
      </c>
      <c r="M33" s="450">
        <v>118</v>
      </c>
      <c r="N33" s="450">
        <v>11</v>
      </c>
      <c r="O33" s="450">
        <v>122</v>
      </c>
      <c r="P33" s="450">
        <v>115</v>
      </c>
      <c r="Q33" s="450">
        <v>7</v>
      </c>
      <c r="R33" s="451"/>
    </row>
    <row r="34" spans="1:18" ht="20.100000000000001" customHeight="1">
      <c r="A34" s="855" t="s">
        <v>1318</v>
      </c>
      <c r="B34" s="824"/>
      <c r="C34" s="450">
        <v>106</v>
      </c>
      <c r="D34" s="450">
        <v>87</v>
      </c>
      <c r="E34" s="450">
        <v>19</v>
      </c>
      <c r="F34" s="450">
        <v>105</v>
      </c>
      <c r="G34" s="450">
        <v>82</v>
      </c>
      <c r="H34" s="450">
        <v>23</v>
      </c>
      <c r="I34" s="450">
        <v>84</v>
      </c>
      <c r="J34" s="450">
        <v>70</v>
      </c>
      <c r="K34" s="450">
        <v>14</v>
      </c>
      <c r="L34" s="450">
        <v>122</v>
      </c>
      <c r="M34" s="450">
        <v>97</v>
      </c>
      <c r="N34" s="450">
        <v>25</v>
      </c>
      <c r="O34" s="450">
        <v>116</v>
      </c>
      <c r="P34" s="450">
        <v>104</v>
      </c>
      <c r="Q34" s="450">
        <v>12</v>
      </c>
      <c r="R34" s="451"/>
    </row>
    <row r="35" spans="1:18" ht="20.100000000000001" customHeight="1">
      <c r="A35" s="855" t="s">
        <v>1319</v>
      </c>
      <c r="B35" s="824"/>
      <c r="C35" s="450">
        <v>174</v>
      </c>
      <c r="D35" s="450">
        <v>157</v>
      </c>
      <c r="E35" s="450">
        <v>17</v>
      </c>
      <c r="F35" s="450">
        <v>121</v>
      </c>
      <c r="G35" s="450">
        <v>107</v>
      </c>
      <c r="H35" s="450">
        <v>14</v>
      </c>
      <c r="I35" s="450">
        <v>139</v>
      </c>
      <c r="J35" s="450">
        <v>121</v>
      </c>
      <c r="K35" s="450">
        <v>18</v>
      </c>
      <c r="L35" s="450">
        <v>93</v>
      </c>
      <c r="M35" s="450">
        <v>86</v>
      </c>
      <c r="N35" s="450">
        <v>7</v>
      </c>
      <c r="O35" s="450">
        <v>96</v>
      </c>
      <c r="P35" s="450">
        <v>82</v>
      </c>
      <c r="Q35" s="450">
        <v>14</v>
      </c>
      <c r="R35" s="451"/>
    </row>
    <row r="36" spans="1:18" ht="20.100000000000001" customHeight="1">
      <c r="A36" s="855" t="s">
        <v>1320</v>
      </c>
      <c r="B36" s="824"/>
      <c r="C36" s="450">
        <v>94</v>
      </c>
      <c r="D36" s="450">
        <v>78</v>
      </c>
      <c r="E36" s="450">
        <v>16</v>
      </c>
      <c r="F36" s="450">
        <v>96</v>
      </c>
      <c r="G36" s="450">
        <v>90</v>
      </c>
      <c r="H36" s="450">
        <v>6</v>
      </c>
      <c r="I36" s="450">
        <v>105</v>
      </c>
      <c r="J36" s="450">
        <v>94</v>
      </c>
      <c r="K36" s="450">
        <v>11</v>
      </c>
      <c r="L36" s="450">
        <v>81</v>
      </c>
      <c r="M36" s="450">
        <v>66</v>
      </c>
      <c r="N36" s="450">
        <v>15</v>
      </c>
      <c r="O36" s="450">
        <v>94</v>
      </c>
      <c r="P36" s="450">
        <v>84</v>
      </c>
      <c r="Q36" s="450">
        <v>10</v>
      </c>
      <c r="R36" s="451"/>
    </row>
    <row r="37" spans="1:18" ht="20.100000000000001" customHeight="1">
      <c r="A37" s="855" t="s">
        <v>1321</v>
      </c>
      <c r="B37" s="449"/>
      <c r="C37" s="450">
        <v>4</v>
      </c>
      <c r="D37" s="450">
        <v>3</v>
      </c>
      <c r="E37" s="450">
        <v>1</v>
      </c>
      <c r="F37" s="450">
        <v>7</v>
      </c>
      <c r="G37" s="450">
        <v>6</v>
      </c>
      <c r="H37" s="450">
        <v>1</v>
      </c>
      <c r="I37" s="450">
        <v>7</v>
      </c>
      <c r="J37" s="450">
        <v>6</v>
      </c>
      <c r="K37" s="450">
        <v>1</v>
      </c>
      <c r="L37" s="450">
        <v>6</v>
      </c>
      <c r="M37" s="450">
        <v>6</v>
      </c>
      <c r="N37" s="450">
        <v>0</v>
      </c>
      <c r="O37" s="450">
        <v>8</v>
      </c>
      <c r="P37" s="450">
        <v>6</v>
      </c>
      <c r="Q37" s="450">
        <v>2</v>
      </c>
      <c r="R37" s="451"/>
    </row>
    <row r="38" spans="1:18" ht="20.100000000000001" customHeight="1">
      <c r="A38" s="855" t="s">
        <v>1322</v>
      </c>
      <c r="B38" s="449"/>
      <c r="C38" s="450">
        <v>10</v>
      </c>
      <c r="D38" s="450">
        <v>7</v>
      </c>
      <c r="E38" s="450">
        <v>3</v>
      </c>
      <c r="F38" s="450">
        <v>10</v>
      </c>
      <c r="G38" s="450">
        <v>7</v>
      </c>
      <c r="H38" s="450">
        <v>3</v>
      </c>
      <c r="I38" s="450">
        <v>5</v>
      </c>
      <c r="J38" s="450">
        <v>4</v>
      </c>
      <c r="K38" s="450">
        <v>1</v>
      </c>
      <c r="L38" s="450">
        <v>6</v>
      </c>
      <c r="M38" s="450">
        <v>6</v>
      </c>
      <c r="N38" s="450">
        <v>0</v>
      </c>
      <c r="O38" s="450">
        <v>7</v>
      </c>
      <c r="P38" s="450">
        <v>6</v>
      </c>
      <c r="Q38" s="450">
        <v>1</v>
      </c>
      <c r="R38" s="451"/>
    </row>
    <row r="39" spans="1:18" s="721" customFormat="1" ht="20.100000000000001" customHeight="1">
      <c r="A39" s="716" t="s">
        <v>1323</v>
      </c>
      <c r="B39" s="722"/>
      <c r="C39" s="452">
        <f t="shared" ref="C39:N39" si="0">(C5-SUM(C6,C8,C10,C11,C13,C21:C38))</f>
        <v>1345</v>
      </c>
      <c r="D39" s="452">
        <f t="shared" si="0"/>
        <v>1214</v>
      </c>
      <c r="E39" s="452">
        <f t="shared" si="0"/>
        <v>131</v>
      </c>
      <c r="F39" s="452">
        <f t="shared" si="0"/>
        <v>1428</v>
      </c>
      <c r="G39" s="452">
        <f t="shared" si="0"/>
        <v>1268</v>
      </c>
      <c r="H39" s="452">
        <f t="shared" si="0"/>
        <v>160</v>
      </c>
      <c r="I39" s="452">
        <f t="shared" si="0"/>
        <v>1416</v>
      </c>
      <c r="J39" s="452">
        <f t="shared" si="0"/>
        <v>1256</v>
      </c>
      <c r="K39" s="452">
        <f t="shared" si="0"/>
        <v>160</v>
      </c>
      <c r="L39" s="452">
        <f t="shared" si="0"/>
        <v>1289</v>
      </c>
      <c r="M39" s="452">
        <f t="shared" si="0"/>
        <v>1134</v>
      </c>
      <c r="N39" s="452">
        <f t="shared" si="0"/>
        <v>155</v>
      </c>
      <c r="O39" s="452">
        <f>(O5-SUM(O6,O8,O10,O11,O13,O21:O38))</f>
        <v>1349</v>
      </c>
      <c r="P39" s="452">
        <f>(P5-SUM(P6,P8,P10,P11,P13,P21:P38))</f>
        <v>1190</v>
      </c>
      <c r="Q39" s="452">
        <f>(Q5-SUM(Q6,Q8,Q10,Q11,Q13,Q21:Q38))</f>
        <v>159</v>
      </c>
    </row>
    <row r="40" spans="1:18" s="723" customFormat="1" ht="14.85" customHeight="1">
      <c r="A40" s="717" t="s">
        <v>1324</v>
      </c>
      <c r="B40" s="453"/>
      <c r="C40" s="454"/>
      <c r="D40" s="454"/>
      <c r="E40" s="454"/>
      <c r="F40" s="454"/>
      <c r="G40" s="454"/>
      <c r="H40" s="454"/>
    </row>
    <row r="41" spans="1:18" s="456" customFormat="1" ht="69" customHeight="1">
      <c r="A41" s="1233" t="s">
        <v>1393</v>
      </c>
      <c r="B41" s="1233"/>
      <c r="C41" s="1233"/>
      <c r="D41" s="1233"/>
      <c r="E41" s="1233"/>
      <c r="F41" s="1233"/>
      <c r="G41" s="1233"/>
      <c r="H41" s="1233"/>
      <c r="I41" s="1233"/>
      <c r="J41" s="1233"/>
      <c r="K41" s="1233"/>
      <c r="L41" s="1233"/>
      <c r="M41" s="1233"/>
      <c r="N41" s="1233"/>
      <c r="O41" s="1233"/>
      <c r="P41" s="1233"/>
      <c r="Q41" s="1233"/>
      <c r="R41" s="455"/>
    </row>
    <row r="42" spans="1:18" s="456" customFormat="1" ht="36.75" customHeight="1">
      <c r="A42" s="1226"/>
      <c r="B42" s="1226"/>
      <c r="C42" s="1226"/>
      <c r="D42" s="1226"/>
      <c r="E42" s="1226"/>
      <c r="F42" s="1226"/>
      <c r="G42" s="1226"/>
      <c r="H42" s="1226"/>
      <c r="I42" s="1226"/>
      <c r="J42" s="1226"/>
      <c r="K42" s="1226"/>
      <c r="L42" s="1226"/>
      <c r="M42" s="1226"/>
      <c r="N42" s="1226"/>
      <c r="O42" s="1226"/>
      <c r="P42" s="1226"/>
      <c r="Q42" s="1226"/>
      <c r="R42" s="829"/>
    </row>
  </sheetData>
  <sortState ref="B14:Q20">
    <sortCondition descending="1" ref="O14:O20"/>
  </sortState>
  <mergeCells count="10">
    <mergeCell ref="A42:Q42"/>
    <mergeCell ref="A1:Q1"/>
    <mergeCell ref="P2:Q2"/>
    <mergeCell ref="A3:A4"/>
    <mergeCell ref="C3:E3"/>
    <mergeCell ref="F3:H3"/>
    <mergeCell ref="I3:K3"/>
    <mergeCell ref="L3:N3"/>
    <mergeCell ref="O3:Q3"/>
    <mergeCell ref="A41:Q41"/>
  </mergeCells>
  <phoneticPr fontId="16" type="noConversion"/>
  <printOptions horizontalCentered="1" verticalCentered="1"/>
  <pageMargins left="0.39370078740157483" right="0.39370078740157483" top="0.74803149606299213" bottom="0.74803149606299213" header="0.31496062992125984" footer="0.31496062992125984"/>
  <pageSetup paperSize="9" scale="6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6"/>
  <sheetViews>
    <sheetView showGridLines="0" zoomScale="85" zoomScaleNormal="85" workbookViewId="0">
      <selection sqref="A1:K1"/>
    </sheetView>
  </sheetViews>
  <sheetFormatPr defaultColWidth="9" defaultRowHeight="15.75"/>
  <cols>
    <col min="1" max="1" width="26" style="23" customWidth="1"/>
    <col min="2" max="2" width="8.625" style="69" customWidth="1"/>
    <col min="3" max="3" width="8.625" style="70" customWidth="1"/>
    <col min="4" max="4" width="8.625" style="69" customWidth="1"/>
    <col min="5" max="5" width="8.625" style="70" customWidth="1"/>
    <col min="6" max="6" width="8.625" style="69" customWidth="1"/>
    <col min="7" max="7" width="8.625" style="70" customWidth="1"/>
    <col min="8" max="8" width="8.625" style="69" customWidth="1"/>
    <col min="9" max="9" width="8.625" style="70" customWidth="1"/>
    <col min="10" max="10" width="8.625" style="69" customWidth="1"/>
    <col min="11" max="11" width="8.625" style="70" customWidth="1"/>
    <col min="12" max="16384" width="9" style="23"/>
  </cols>
  <sheetData>
    <row r="1" spans="1:14" ht="27" customHeight="1">
      <c r="A1" s="930" t="s">
        <v>1355</v>
      </c>
      <c r="B1" s="930"/>
      <c r="C1" s="930"/>
      <c r="D1" s="930"/>
      <c r="E1" s="930"/>
      <c r="F1" s="930"/>
      <c r="G1" s="930"/>
      <c r="H1" s="930"/>
      <c r="I1" s="930"/>
      <c r="J1" s="930"/>
      <c r="K1" s="930"/>
    </row>
    <row r="2" spans="1:14" ht="21.75" customHeight="1">
      <c r="A2" s="931"/>
      <c r="B2" s="947" t="s">
        <v>60</v>
      </c>
      <c r="C2" s="947"/>
      <c r="D2" s="947" t="s">
        <v>1</v>
      </c>
      <c r="E2" s="947"/>
      <c r="F2" s="947" t="s">
        <v>2</v>
      </c>
      <c r="G2" s="947"/>
      <c r="H2" s="947" t="s">
        <v>3</v>
      </c>
      <c r="I2" s="947"/>
      <c r="J2" s="947" t="s">
        <v>4</v>
      </c>
      <c r="K2" s="947"/>
    </row>
    <row r="3" spans="1:14" ht="21.75" customHeight="1">
      <c r="A3" s="932"/>
      <c r="B3" s="59" t="s">
        <v>61</v>
      </c>
      <c r="C3" s="60" t="s">
        <v>6</v>
      </c>
      <c r="D3" s="59" t="s">
        <v>62</v>
      </c>
      <c r="E3" s="60" t="s">
        <v>6</v>
      </c>
      <c r="F3" s="59" t="s">
        <v>63</v>
      </c>
      <c r="G3" s="60" t="s">
        <v>6</v>
      </c>
      <c r="H3" s="59" t="s">
        <v>63</v>
      </c>
      <c r="I3" s="60" t="s">
        <v>6</v>
      </c>
      <c r="J3" s="59" t="s">
        <v>62</v>
      </c>
      <c r="K3" s="60" t="s">
        <v>6</v>
      </c>
    </row>
    <row r="4" spans="1:14" ht="20.100000000000001" customHeight="1">
      <c r="A4" s="49" t="s">
        <v>52</v>
      </c>
      <c r="B4" s="25">
        <v>338538</v>
      </c>
      <c r="C4" s="26">
        <v>100</v>
      </c>
      <c r="D4" s="25">
        <v>354192</v>
      </c>
      <c r="E4" s="26">
        <v>100</v>
      </c>
      <c r="F4" s="25">
        <v>361100</v>
      </c>
      <c r="G4" s="26">
        <v>100</v>
      </c>
      <c r="H4" s="25">
        <v>361436</v>
      </c>
      <c r="I4" s="26">
        <v>100</v>
      </c>
      <c r="J4" s="61">
        <f>SUM(J5:J25)</f>
        <v>386129</v>
      </c>
      <c r="K4" s="62">
        <f>SUM(K5:K25)</f>
        <v>99.999999999999986</v>
      </c>
      <c r="L4" s="63"/>
    </row>
    <row r="5" spans="1:14" ht="20.100000000000001" customHeight="1">
      <c r="A5" s="64" t="s">
        <v>64</v>
      </c>
      <c r="B5" s="25">
        <v>53859</v>
      </c>
      <c r="C5" s="26">
        <v>15.91</v>
      </c>
      <c r="D5" s="25">
        <v>63185</v>
      </c>
      <c r="E5" s="26">
        <v>17.84</v>
      </c>
      <c r="F5" s="25">
        <v>71519</v>
      </c>
      <c r="G5" s="26">
        <v>19.809999999999999</v>
      </c>
      <c r="H5" s="25">
        <v>71071</v>
      </c>
      <c r="I5" s="26">
        <v>19.66</v>
      </c>
      <c r="J5" s="65">
        <v>87959</v>
      </c>
      <c r="K5" s="26">
        <f t="shared" ref="K5:K24" si="0">J5/J$4*100</f>
        <v>22.779692796966817</v>
      </c>
    </row>
    <row r="6" spans="1:14" ht="20.100000000000001" customHeight="1">
      <c r="A6" s="49" t="s">
        <v>65</v>
      </c>
      <c r="B6" s="25">
        <v>95483</v>
      </c>
      <c r="C6" s="26">
        <v>28.2</v>
      </c>
      <c r="D6" s="25">
        <v>93048</v>
      </c>
      <c r="E6" s="26">
        <v>26.27</v>
      </c>
      <c r="F6" s="25">
        <v>88641</v>
      </c>
      <c r="G6" s="26">
        <v>24.55</v>
      </c>
      <c r="H6" s="25">
        <v>82616</v>
      </c>
      <c r="I6" s="26">
        <v>22.86</v>
      </c>
      <c r="J6" s="25">
        <v>77866</v>
      </c>
      <c r="K6" s="26">
        <f t="shared" si="0"/>
        <v>20.16579951259812</v>
      </c>
    </row>
    <row r="7" spans="1:14" ht="20.100000000000001" customHeight="1">
      <c r="A7" s="49" t="s">
        <v>66</v>
      </c>
      <c r="B7" s="25">
        <v>54863</v>
      </c>
      <c r="C7" s="26">
        <v>16.21</v>
      </c>
      <c r="D7" s="25">
        <v>57976</v>
      </c>
      <c r="E7" s="26">
        <v>16.37</v>
      </c>
      <c r="F7" s="25">
        <v>59361</v>
      </c>
      <c r="G7" s="26">
        <v>16.440000000000001</v>
      </c>
      <c r="H7" s="25">
        <v>63713</v>
      </c>
      <c r="I7" s="26">
        <v>17.63</v>
      </c>
      <c r="J7" s="25">
        <v>66797</v>
      </c>
      <c r="K7" s="26">
        <f t="shared" si="0"/>
        <v>17.299140960663408</v>
      </c>
    </row>
    <row r="8" spans="1:14" ht="20.100000000000001" customHeight="1">
      <c r="A8" s="49" t="s">
        <v>67</v>
      </c>
      <c r="B8" s="25">
        <v>42037</v>
      </c>
      <c r="C8" s="26">
        <v>12.42</v>
      </c>
      <c r="D8" s="25">
        <v>43682</v>
      </c>
      <c r="E8" s="26">
        <v>12.33</v>
      </c>
      <c r="F8" s="25">
        <v>44451</v>
      </c>
      <c r="G8" s="26">
        <v>12.31</v>
      </c>
      <c r="H8" s="25">
        <v>45840</v>
      </c>
      <c r="I8" s="26">
        <v>12.68</v>
      </c>
      <c r="J8" s="25">
        <v>47829</v>
      </c>
      <c r="K8" s="26">
        <f t="shared" si="0"/>
        <v>12.386793014769676</v>
      </c>
    </row>
    <row r="9" spans="1:14" ht="20.100000000000001" customHeight="1">
      <c r="A9" s="49" t="s">
        <v>68</v>
      </c>
      <c r="B9" s="25">
        <v>9949</v>
      </c>
      <c r="C9" s="26">
        <v>2.94</v>
      </c>
      <c r="D9" s="25">
        <v>12048</v>
      </c>
      <c r="E9" s="26">
        <v>3.4</v>
      </c>
      <c r="F9" s="25">
        <v>13517</v>
      </c>
      <c r="G9" s="26">
        <v>3.74</v>
      </c>
      <c r="H9" s="25">
        <v>14123</v>
      </c>
      <c r="I9" s="26">
        <v>3.91</v>
      </c>
      <c r="J9" s="25">
        <v>16978</v>
      </c>
      <c r="K9" s="26">
        <f t="shared" si="0"/>
        <v>4.3969761400982579</v>
      </c>
      <c r="N9" s="23" t="s">
        <v>69</v>
      </c>
    </row>
    <row r="10" spans="1:14" ht="20.100000000000001" customHeight="1">
      <c r="A10" s="49" t="s">
        <v>70</v>
      </c>
      <c r="B10" s="25">
        <v>11688</v>
      </c>
      <c r="C10" s="26">
        <v>3.45</v>
      </c>
      <c r="D10" s="25">
        <v>13917</v>
      </c>
      <c r="E10" s="26">
        <v>3.93</v>
      </c>
      <c r="F10" s="25">
        <v>14623</v>
      </c>
      <c r="G10" s="26">
        <v>4.05</v>
      </c>
      <c r="H10" s="25">
        <v>15433</v>
      </c>
      <c r="I10" s="26">
        <v>4.2699999999999996</v>
      </c>
      <c r="J10" s="25">
        <v>16781</v>
      </c>
      <c r="K10" s="26">
        <f t="shared" si="0"/>
        <v>4.3459569211325748</v>
      </c>
    </row>
    <row r="11" spans="1:14" ht="20.100000000000001" customHeight="1">
      <c r="A11" s="49" t="s">
        <v>71</v>
      </c>
      <c r="B11" s="25">
        <v>13997</v>
      </c>
      <c r="C11" s="26">
        <v>4.13</v>
      </c>
      <c r="D11" s="25">
        <v>14845</v>
      </c>
      <c r="E11" s="26">
        <v>4.1900000000000004</v>
      </c>
      <c r="F11" s="25">
        <v>15426</v>
      </c>
      <c r="G11" s="26">
        <v>4.2699999999999996</v>
      </c>
      <c r="H11" s="25">
        <v>15549</v>
      </c>
      <c r="I11" s="26">
        <v>4.3</v>
      </c>
      <c r="J11" s="25">
        <v>16235</v>
      </c>
      <c r="K11" s="26">
        <f t="shared" si="0"/>
        <v>4.2045534005474856</v>
      </c>
    </row>
    <row r="12" spans="1:14" ht="20.100000000000001" customHeight="1">
      <c r="A12" s="49" t="s">
        <v>72</v>
      </c>
      <c r="B12" s="25">
        <v>6839</v>
      </c>
      <c r="C12" s="26">
        <v>2.02</v>
      </c>
      <c r="D12" s="25">
        <v>7375</v>
      </c>
      <c r="E12" s="26">
        <v>2.08</v>
      </c>
      <c r="F12" s="25">
        <v>7740</v>
      </c>
      <c r="G12" s="26">
        <v>2.14</v>
      </c>
      <c r="H12" s="25">
        <v>8352</v>
      </c>
      <c r="I12" s="26">
        <v>2.31</v>
      </c>
      <c r="J12" s="25">
        <v>9053</v>
      </c>
      <c r="K12" s="26">
        <f t="shared" si="0"/>
        <v>2.3445532451590014</v>
      </c>
    </row>
    <row r="13" spans="1:14" ht="20.100000000000001" customHeight="1">
      <c r="A13" s="49" t="s">
        <v>73</v>
      </c>
      <c r="B13" s="25">
        <v>8969</v>
      </c>
      <c r="C13" s="26">
        <v>2.65</v>
      </c>
      <c r="D13" s="25">
        <v>9225</v>
      </c>
      <c r="E13" s="26">
        <v>2.6</v>
      </c>
      <c r="F13" s="25">
        <v>8671</v>
      </c>
      <c r="G13" s="26">
        <v>2.4</v>
      </c>
      <c r="H13" s="25">
        <v>8270</v>
      </c>
      <c r="I13" s="26">
        <v>2.29</v>
      </c>
      <c r="J13" s="25">
        <v>8264</v>
      </c>
      <c r="K13" s="26">
        <f t="shared" si="0"/>
        <v>2.1402173884893392</v>
      </c>
    </row>
    <row r="14" spans="1:14" ht="20.100000000000001" customHeight="1">
      <c r="A14" s="49" t="s">
        <v>74</v>
      </c>
      <c r="B14" s="25">
        <v>6167</v>
      </c>
      <c r="C14" s="26">
        <v>1.82</v>
      </c>
      <c r="D14" s="25">
        <v>5880</v>
      </c>
      <c r="E14" s="26">
        <v>1.66</v>
      </c>
      <c r="F14" s="25">
        <v>5621</v>
      </c>
      <c r="G14" s="26">
        <v>1.56</v>
      </c>
      <c r="H14" s="25">
        <v>5700</v>
      </c>
      <c r="I14" s="26">
        <v>1.58</v>
      </c>
      <c r="J14" s="25">
        <v>5704</v>
      </c>
      <c r="K14" s="26">
        <f t="shared" si="0"/>
        <v>1.4772265227423995</v>
      </c>
    </row>
    <row r="15" spans="1:14" ht="20.100000000000001" customHeight="1">
      <c r="A15" s="49" t="s">
        <v>75</v>
      </c>
      <c r="B15" s="25">
        <v>4526</v>
      </c>
      <c r="C15" s="26">
        <v>1.34</v>
      </c>
      <c r="D15" s="25">
        <v>4265</v>
      </c>
      <c r="E15" s="26">
        <v>1.2</v>
      </c>
      <c r="F15" s="25">
        <v>4254</v>
      </c>
      <c r="G15" s="26">
        <v>1.18</v>
      </c>
      <c r="H15" s="25">
        <v>4472</v>
      </c>
      <c r="I15" s="26">
        <v>1.24</v>
      </c>
      <c r="J15" s="25">
        <v>4807</v>
      </c>
      <c r="K15" s="26">
        <f t="shared" si="0"/>
        <v>1.2449207389240384</v>
      </c>
    </row>
    <row r="16" spans="1:14" ht="20.100000000000001" customHeight="1">
      <c r="A16" s="49" t="s">
        <v>76</v>
      </c>
      <c r="B16" s="25">
        <v>7720</v>
      </c>
      <c r="C16" s="26">
        <v>2.2799999999999998</v>
      </c>
      <c r="D16" s="25">
        <v>7449</v>
      </c>
      <c r="E16" s="26">
        <v>2.1</v>
      </c>
      <c r="F16" s="25">
        <v>5927</v>
      </c>
      <c r="G16" s="26">
        <v>1.64</v>
      </c>
      <c r="H16" s="25">
        <v>5178</v>
      </c>
      <c r="I16" s="26">
        <v>1.43</v>
      </c>
      <c r="J16" s="25">
        <v>4783</v>
      </c>
      <c r="K16" s="26">
        <f t="shared" si="0"/>
        <v>1.2387051995576608</v>
      </c>
    </row>
    <row r="17" spans="1:11" ht="20.100000000000001" customHeight="1">
      <c r="A17" s="64" t="s">
        <v>77</v>
      </c>
      <c r="B17" s="25">
        <v>4114</v>
      </c>
      <c r="C17" s="26">
        <v>1.22</v>
      </c>
      <c r="D17" s="25">
        <v>3558</v>
      </c>
      <c r="E17" s="26">
        <v>1</v>
      </c>
      <c r="F17" s="25">
        <v>3306</v>
      </c>
      <c r="G17" s="26">
        <v>0.92</v>
      </c>
      <c r="H17" s="25">
        <v>3486</v>
      </c>
      <c r="I17" s="26">
        <v>0.96</v>
      </c>
      <c r="J17" s="65">
        <v>4436</v>
      </c>
      <c r="K17" s="26">
        <f t="shared" si="0"/>
        <v>1.1488388595521186</v>
      </c>
    </row>
    <row r="18" spans="1:11" ht="20.100000000000001" customHeight="1">
      <c r="A18" s="49" t="s">
        <v>78</v>
      </c>
      <c r="B18" s="25">
        <v>4393</v>
      </c>
      <c r="C18" s="26">
        <v>1.3</v>
      </c>
      <c r="D18" s="25">
        <v>4329</v>
      </c>
      <c r="E18" s="26">
        <v>1.22</v>
      </c>
      <c r="F18" s="25">
        <v>4291</v>
      </c>
      <c r="G18" s="26">
        <v>1.19</v>
      </c>
      <c r="H18" s="25">
        <v>4182</v>
      </c>
      <c r="I18" s="26">
        <v>1.1599999999999999</v>
      </c>
      <c r="J18" s="25">
        <v>4167</v>
      </c>
      <c r="K18" s="26">
        <f t="shared" si="0"/>
        <v>1.0791730224873035</v>
      </c>
    </row>
    <row r="19" spans="1:11" s="48" customFormat="1" ht="20.100000000000001" customHeight="1">
      <c r="A19" s="49" t="s">
        <v>79</v>
      </c>
      <c r="B19" s="25">
        <v>2321</v>
      </c>
      <c r="C19" s="26">
        <v>0.69</v>
      </c>
      <c r="D19" s="25">
        <v>2493</v>
      </c>
      <c r="E19" s="26">
        <v>0.7</v>
      </c>
      <c r="F19" s="25">
        <v>2515</v>
      </c>
      <c r="G19" s="26">
        <v>0.7</v>
      </c>
      <c r="H19" s="25">
        <v>2458</v>
      </c>
      <c r="I19" s="26">
        <v>0.68</v>
      </c>
      <c r="J19" s="25">
        <v>2580</v>
      </c>
      <c r="K19" s="26">
        <f t="shared" si="0"/>
        <v>0.66817048188558748</v>
      </c>
    </row>
    <row r="20" spans="1:11" s="48" customFormat="1" ht="20.100000000000001" customHeight="1">
      <c r="A20" s="42" t="s">
        <v>80</v>
      </c>
      <c r="B20" s="25">
        <v>2028</v>
      </c>
      <c r="C20" s="26">
        <v>0.6</v>
      </c>
      <c r="D20" s="25">
        <v>2098</v>
      </c>
      <c r="E20" s="26">
        <v>0.59</v>
      </c>
      <c r="F20" s="25">
        <v>1979</v>
      </c>
      <c r="G20" s="26">
        <v>0.55000000000000004</v>
      </c>
      <c r="H20" s="25">
        <v>1993</v>
      </c>
      <c r="I20" s="26">
        <v>0.55000000000000004</v>
      </c>
      <c r="J20" s="25">
        <v>1726</v>
      </c>
      <c r="K20" s="26">
        <f t="shared" si="0"/>
        <v>0.44700087276531941</v>
      </c>
    </row>
    <row r="21" spans="1:11" ht="20.100000000000001" customHeight="1">
      <c r="A21" s="603" t="s">
        <v>714</v>
      </c>
      <c r="B21" s="25">
        <v>2367</v>
      </c>
      <c r="C21" s="26">
        <v>0.7</v>
      </c>
      <c r="D21" s="25">
        <v>2240</v>
      </c>
      <c r="E21" s="26">
        <v>0.63</v>
      </c>
      <c r="F21" s="25">
        <v>2177</v>
      </c>
      <c r="G21" s="26">
        <v>0.6</v>
      </c>
      <c r="H21" s="25">
        <v>1891</v>
      </c>
      <c r="I21" s="26">
        <v>0.52</v>
      </c>
      <c r="J21" s="25">
        <v>1649</v>
      </c>
      <c r="K21" s="26">
        <f t="shared" si="0"/>
        <v>0.42705935063152473</v>
      </c>
    </row>
    <row r="22" spans="1:11" ht="20.100000000000001" customHeight="1">
      <c r="A22" s="49" t="s">
        <v>81</v>
      </c>
      <c r="B22" s="25">
        <v>871</v>
      </c>
      <c r="C22" s="26">
        <v>0.26</v>
      </c>
      <c r="D22" s="25">
        <v>930</v>
      </c>
      <c r="E22" s="26">
        <v>0.26</v>
      </c>
      <c r="F22" s="25">
        <v>1102</v>
      </c>
      <c r="G22" s="26">
        <v>0.31</v>
      </c>
      <c r="H22" s="25">
        <v>1342</v>
      </c>
      <c r="I22" s="26">
        <v>0.37</v>
      </c>
      <c r="J22" s="25">
        <v>1471</v>
      </c>
      <c r="K22" s="26">
        <f t="shared" si="0"/>
        <v>0.38096076699755782</v>
      </c>
    </row>
    <row r="23" spans="1:11" ht="20.100000000000001" customHeight="1">
      <c r="A23" s="49" t="s">
        <v>82</v>
      </c>
      <c r="B23" s="25">
        <v>1866</v>
      </c>
      <c r="C23" s="26">
        <v>0.55000000000000004</v>
      </c>
      <c r="D23" s="25">
        <v>1425</v>
      </c>
      <c r="E23" s="26">
        <v>0.4</v>
      </c>
      <c r="F23" s="25">
        <v>1299</v>
      </c>
      <c r="G23" s="26">
        <v>0.36</v>
      </c>
      <c r="H23" s="25">
        <v>1411</v>
      </c>
      <c r="I23" s="26">
        <v>0.39</v>
      </c>
      <c r="J23" s="25">
        <v>1344</v>
      </c>
      <c r="K23" s="26">
        <f t="shared" si="0"/>
        <v>0.34807020451714321</v>
      </c>
    </row>
    <row r="24" spans="1:11" ht="20.100000000000001" customHeight="1">
      <c r="A24" s="49" t="s">
        <v>83</v>
      </c>
      <c r="B24" s="25">
        <v>1180</v>
      </c>
      <c r="C24" s="26">
        <v>0.35</v>
      </c>
      <c r="D24" s="25">
        <v>1074</v>
      </c>
      <c r="E24" s="26">
        <v>0.3</v>
      </c>
      <c r="F24" s="25">
        <v>858</v>
      </c>
      <c r="G24" s="26">
        <v>0.24</v>
      </c>
      <c r="H24" s="25">
        <v>796</v>
      </c>
      <c r="I24" s="26">
        <v>0.22</v>
      </c>
      <c r="J24" s="25">
        <v>767</v>
      </c>
      <c r="K24" s="26">
        <f t="shared" si="0"/>
        <v>0.19863827891714944</v>
      </c>
    </row>
    <row r="25" spans="1:11" ht="20.100000000000001" customHeight="1">
      <c r="A25" s="54" t="s">
        <v>42</v>
      </c>
      <c r="B25" s="27">
        <v>3301</v>
      </c>
      <c r="C25" s="28">
        <v>0.98</v>
      </c>
      <c r="D25" s="27">
        <v>3150</v>
      </c>
      <c r="E25" s="28">
        <v>0.89</v>
      </c>
      <c r="F25" s="27">
        <v>3822</v>
      </c>
      <c r="G25" s="28">
        <v>1.06</v>
      </c>
      <c r="H25" s="27">
        <v>3560</v>
      </c>
      <c r="I25" s="28">
        <v>0.98</v>
      </c>
      <c r="J25" s="27">
        <v>4933</v>
      </c>
      <c r="K25" s="28">
        <f>J25/J$4*100</f>
        <v>1.2775523205975203</v>
      </c>
    </row>
    <row r="26" spans="1:11" s="57" customFormat="1" ht="14.25">
      <c r="A26" s="66" t="s">
        <v>715</v>
      </c>
      <c r="B26" s="67"/>
      <c r="C26" s="68"/>
      <c r="D26" s="67"/>
      <c r="E26" s="68"/>
      <c r="F26" s="67"/>
      <c r="G26" s="68"/>
      <c r="H26" s="67"/>
      <c r="I26" s="68"/>
      <c r="J26" s="67"/>
      <c r="K26" s="68"/>
    </row>
  </sheetData>
  <mergeCells count="7">
    <mergeCell ref="A1:K1"/>
    <mergeCell ref="A2:A3"/>
    <mergeCell ref="B2:C2"/>
    <mergeCell ref="D2:E2"/>
    <mergeCell ref="F2:G2"/>
    <mergeCell ref="H2:I2"/>
    <mergeCell ref="J2:K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Y31"/>
  <sheetViews>
    <sheetView showGridLines="0" workbookViewId="0">
      <selection sqref="A1:N1"/>
    </sheetView>
  </sheetViews>
  <sheetFormatPr defaultColWidth="8.875" defaultRowHeight="15.75"/>
  <cols>
    <col min="1" max="1" width="13.625" style="458" customWidth="1"/>
    <col min="2" max="14" width="8.125" style="387" customWidth="1"/>
    <col min="15" max="16384" width="8.875" style="387"/>
  </cols>
  <sheetData>
    <row r="1" spans="1:25" ht="20.100000000000001" customHeight="1">
      <c r="A1" s="1210" t="s">
        <v>1383</v>
      </c>
      <c r="B1" s="1210"/>
      <c r="C1" s="1210"/>
      <c r="D1" s="1210"/>
      <c r="E1" s="1210"/>
      <c r="F1" s="1210"/>
      <c r="G1" s="1210"/>
      <c r="H1" s="1210"/>
      <c r="I1" s="1210"/>
      <c r="J1" s="1210"/>
      <c r="K1" s="1210"/>
      <c r="L1" s="1210"/>
      <c r="M1" s="1210"/>
      <c r="N1" s="1210"/>
      <c r="Y1" s="457"/>
    </row>
    <row r="2" spans="1:25" ht="14.1" customHeight="1">
      <c r="N2" s="393" t="s">
        <v>554</v>
      </c>
      <c r="Y2" s="459"/>
    </row>
    <row r="3" spans="1:25" ht="27" customHeight="1">
      <c r="A3" s="1187"/>
      <c r="B3" s="1239" t="s">
        <v>913</v>
      </c>
      <c r="C3" s="1240"/>
      <c r="D3" s="1240"/>
      <c r="E3" s="1240"/>
      <c r="F3" s="1240"/>
      <c r="G3" s="1240"/>
      <c r="H3" s="1240"/>
      <c r="I3" s="1240"/>
      <c r="J3" s="1240"/>
      <c r="K3" s="1240"/>
      <c r="L3" s="1240"/>
      <c r="M3" s="1240"/>
      <c r="N3" s="1240"/>
      <c r="Y3" s="459"/>
    </row>
    <row r="4" spans="1:25" ht="26.25" customHeight="1">
      <c r="A4" s="1188"/>
      <c r="B4" s="1234" t="s">
        <v>917</v>
      </c>
      <c r="C4" s="1234" t="s">
        <v>916</v>
      </c>
      <c r="D4" s="1234" t="s">
        <v>918</v>
      </c>
      <c r="E4" s="1241" t="s">
        <v>915</v>
      </c>
      <c r="F4" s="1241"/>
      <c r="G4" s="1241"/>
      <c r="H4" s="1241"/>
      <c r="I4" s="1241"/>
      <c r="J4" s="1241"/>
      <c r="K4" s="1241"/>
      <c r="L4" s="1241"/>
      <c r="M4" s="1234" t="s">
        <v>919</v>
      </c>
      <c r="N4" s="1234" t="s">
        <v>920</v>
      </c>
    </row>
    <row r="5" spans="1:25" ht="17.100000000000001" customHeight="1">
      <c r="A5" s="1188"/>
      <c r="B5" s="1235"/>
      <c r="C5" s="1235"/>
      <c r="D5" s="1235"/>
      <c r="E5" s="1195" t="s">
        <v>555</v>
      </c>
      <c r="F5" s="1195" t="s">
        <v>556</v>
      </c>
      <c r="G5" s="1195" t="s">
        <v>557</v>
      </c>
      <c r="H5" s="1195" t="s">
        <v>558</v>
      </c>
      <c r="I5" s="1195" t="s">
        <v>559</v>
      </c>
      <c r="J5" s="1195" t="s">
        <v>560</v>
      </c>
      <c r="K5" s="1195" t="s">
        <v>561</v>
      </c>
      <c r="L5" s="1195" t="s">
        <v>562</v>
      </c>
      <c r="M5" s="1235"/>
      <c r="N5" s="1235"/>
    </row>
    <row r="6" spans="1:25" ht="17.100000000000001" customHeight="1">
      <c r="A6" s="1188"/>
      <c r="B6" s="1235"/>
      <c r="C6" s="1235"/>
      <c r="D6" s="1235"/>
      <c r="E6" s="1203"/>
      <c r="F6" s="1203"/>
      <c r="G6" s="1203"/>
      <c r="H6" s="1203"/>
      <c r="I6" s="1203"/>
      <c r="J6" s="1203"/>
      <c r="K6" s="1203"/>
      <c r="L6" s="1203"/>
      <c r="M6" s="1235"/>
      <c r="N6" s="1235"/>
    </row>
    <row r="7" spans="1:25" ht="17.100000000000001" customHeight="1">
      <c r="A7" s="1188"/>
      <c r="B7" s="1235"/>
      <c r="C7" s="1235"/>
      <c r="D7" s="1235"/>
      <c r="E7" s="1203"/>
      <c r="F7" s="1203"/>
      <c r="G7" s="1203"/>
      <c r="H7" s="1203"/>
      <c r="I7" s="1203"/>
      <c r="J7" s="1203"/>
      <c r="K7" s="1203"/>
      <c r="L7" s="1203"/>
      <c r="M7" s="1235"/>
      <c r="N7" s="1235"/>
    </row>
    <row r="8" spans="1:25" ht="17.100000000000001" customHeight="1">
      <c r="A8" s="1188"/>
      <c r="B8" s="1235"/>
      <c r="C8" s="1235"/>
      <c r="D8" s="1235"/>
      <c r="E8" s="1203"/>
      <c r="F8" s="1203"/>
      <c r="G8" s="1203"/>
      <c r="H8" s="1203"/>
      <c r="I8" s="1203"/>
      <c r="J8" s="1203"/>
      <c r="K8" s="1203"/>
      <c r="L8" s="1203"/>
      <c r="M8" s="1235"/>
      <c r="N8" s="1235"/>
    </row>
    <row r="9" spans="1:25" ht="17.100000000000001" customHeight="1">
      <c r="A9" s="1188"/>
      <c r="B9" s="1235"/>
      <c r="C9" s="1235"/>
      <c r="D9" s="1235"/>
      <c r="E9" s="1203"/>
      <c r="F9" s="1203"/>
      <c r="G9" s="1203"/>
      <c r="H9" s="1203"/>
      <c r="I9" s="1203"/>
      <c r="J9" s="1203"/>
      <c r="K9" s="1203"/>
      <c r="L9" s="1203"/>
      <c r="M9" s="1235"/>
      <c r="N9" s="1235"/>
    </row>
    <row r="10" spans="1:25" ht="27.75" customHeight="1">
      <c r="A10" s="1188"/>
      <c r="B10" s="1236"/>
      <c r="C10" s="1236"/>
      <c r="D10" s="1236"/>
      <c r="E10" s="1204"/>
      <c r="F10" s="1204"/>
      <c r="G10" s="1204"/>
      <c r="H10" s="1204"/>
      <c r="I10" s="1204"/>
      <c r="J10" s="1204"/>
      <c r="K10" s="1204"/>
      <c r="L10" s="1204"/>
      <c r="M10" s="1236"/>
      <c r="N10" s="1236"/>
    </row>
    <row r="11" spans="1:25" ht="20.100000000000001" customHeight="1">
      <c r="A11" s="462" t="s">
        <v>563</v>
      </c>
      <c r="B11" s="460">
        <f>SUM(C11:N11)</f>
        <v>34585</v>
      </c>
      <c r="C11" s="461">
        <v>1</v>
      </c>
      <c r="D11" s="461">
        <v>18</v>
      </c>
      <c r="E11" s="461">
        <v>18353</v>
      </c>
      <c r="F11" s="461">
        <v>6428</v>
      </c>
      <c r="G11" s="461">
        <v>3313</v>
      </c>
      <c r="H11" s="461">
        <v>1495</v>
      </c>
      <c r="I11" s="461">
        <v>365</v>
      </c>
      <c r="J11" s="461">
        <v>664</v>
      </c>
      <c r="K11" s="461">
        <v>126</v>
      </c>
      <c r="L11" s="461">
        <v>111</v>
      </c>
      <c r="M11" s="461">
        <v>2803</v>
      </c>
      <c r="N11" s="461">
        <v>908</v>
      </c>
    </row>
    <row r="12" spans="1:25" ht="20.100000000000001" customHeight="1">
      <c r="A12" s="462" t="s">
        <v>508</v>
      </c>
      <c r="B12" s="460">
        <f>SUM(C12:N12)</f>
        <v>36294</v>
      </c>
      <c r="C12" s="461" t="s">
        <v>198</v>
      </c>
      <c r="D12" s="461">
        <v>24</v>
      </c>
      <c r="E12" s="461">
        <v>19186</v>
      </c>
      <c r="F12" s="461">
        <v>6451</v>
      </c>
      <c r="G12" s="461">
        <v>3624</v>
      </c>
      <c r="H12" s="461">
        <v>1659</v>
      </c>
      <c r="I12" s="461">
        <v>352</v>
      </c>
      <c r="J12" s="461">
        <v>687</v>
      </c>
      <c r="K12" s="461">
        <v>130</v>
      </c>
      <c r="L12" s="461">
        <v>110</v>
      </c>
      <c r="M12" s="461">
        <v>3180</v>
      </c>
      <c r="N12" s="461">
        <v>891</v>
      </c>
    </row>
    <row r="13" spans="1:25" ht="20.100000000000001" customHeight="1">
      <c r="A13" s="462" t="s">
        <v>509</v>
      </c>
      <c r="B13" s="460">
        <f>SUM(C13:N13)</f>
        <v>36161</v>
      </c>
      <c r="C13" s="461">
        <v>1</v>
      </c>
      <c r="D13" s="461">
        <v>17</v>
      </c>
      <c r="E13" s="461">
        <v>18686</v>
      </c>
      <c r="F13" s="461">
        <v>6060</v>
      </c>
      <c r="G13" s="461">
        <v>4022</v>
      </c>
      <c r="H13" s="461">
        <v>1782</v>
      </c>
      <c r="I13" s="461">
        <v>328</v>
      </c>
      <c r="J13" s="461">
        <v>748</v>
      </c>
      <c r="K13" s="461">
        <v>125</v>
      </c>
      <c r="L13" s="461">
        <v>89</v>
      </c>
      <c r="M13" s="461">
        <v>3455</v>
      </c>
      <c r="N13" s="461">
        <v>848</v>
      </c>
    </row>
    <row r="14" spans="1:25" ht="20.100000000000001" customHeight="1">
      <c r="A14" s="462" t="s">
        <v>510</v>
      </c>
      <c r="B14" s="460">
        <f>SUM(C14:N14)</f>
        <v>34771</v>
      </c>
      <c r="C14" s="461" t="s">
        <v>198</v>
      </c>
      <c r="D14" s="461">
        <v>20</v>
      </c>
      <c r="E14" s="461">
        <v>17291</v>
      </c>
      <c r="F14" s="461">
        <v>5734</v>
      </c>
      <c r="G14" s="461">
        <v>4056</v>
      </c>
      <c r="H14" s="461">
        <v>1752</v>
      </c>
      <c r="I14" s="461">
        <v>359</v>
      </c>
      <c r="J14" s="461">
        <v>741</v>
      </c>
      <c r="K14" s="461">
        <v>112</v>
      </c>
      <c r="L14" s="461">
        <v>78</v>
      </c>
      <c r="M14" s="461">
        <v>3561</v>
      </c>
      <c r="N14" s="461">
        <v>1067</v>
      </c>
    </row>
    <row r="15" spans="1:25" ht="20.100000000000001" customHeight="1">
      <c r="A15" s="462" t="s">
        <v>520</v>
      </c>
      <c r="B15" s="460">
        <f>SUM(C15:N15)</f>
        <v>32547</v>
      </c>
      <c r="C15" s="461">
        <v>1</v>
      </c>
      <c r="D15" s="461">
        <v>35</v>
      </c>
      <c r="E15" s="461">
        <v>15536</v>
      </c>
      <c r="F15" s="461">
        <v>4783</v>
      </c>
      <c r="G15" s="461">
        <v>4209</v>
      </c>
      <c r="H15" s="461">
        <v>1994</v>
      </c>
      <c r="I15" s="461">
        <v>337</v>
      </c>
      <c r="J15" s="461">
        <v>748</v>
      </c>
      <c r="K15" s="461">
        <v>141</v>
      </c>
      <c r="L15" s="461">
        <v>103</v>
      </c>
      <c r="M15" s="461">
        <v>3624</v>
      </c>
      <c r="N15" s="461">
        <v>1036</v>
      </c>
    </row>
    <row r="16" spans="1:25" ht="27" customHeight="1">
      <c r="A16" s="1187"/>
      <c r="B16" s="1239" t="s">
        <v>914</v>
      </c>
      <c r="C16" s="1240"/>
      <c r="D16" s="1240"/>
      <c r="E16" s="1240"/>
      <c r="F16" s="1240"/>
      <c r="G16" s="1240"/>
      <c r="H16" s="1240"/>
      <c r="I16" s="1240"/>
      <c r="J16" s="1240"/>
      <c r="K16" s="1240"/>
      <c r="L16" s="1240"/>
      <c r="M16" s="1240"/>
      <c r="N16" s="1240"/>
    </row>
    <row r="17" spans="1:15" s="700" customFormat="1" ht="26.25" customHeight="1">
      <c r="A17" s="1188"/>
      <c r="B17" s="1234" t="s">
        <v>917</v>
      </c>
      <c r="C17" s="1234" t="s">
        <v>916</v>
      </c>
      <c r="D17" s="1234" t="s">
        <v>918</v>
      </c>
      <c r="E17" s="1241" t="s">
        <v>915</v>
      </c>
      <c r="F17" s="1241"/>
      <c r="G17" s="1241"/>
      <c r="H17" s="1241"/>
      <c r="I17" s="1241"/>
      <c r="J17" s="1241"/>
      <c r="K17" s="1241"/>
      <c r="L17" s="1241"/>
      <c r="M17" s="1234" t="s">
        <v>919</v>
      </c>
      <c r="N17" s="1234" t="s">
        <v>920</v>
      </c>
    </row>
    <row r="18" spans="1:15" s="700" customFormat="1" ht="17.100000000000001" customHeight="1">
      <c r="A18" s="1188"/>
      <c r="B18" s="1235"/>
      <c r="C18" s="1235"/>
      <c r="D18" s="1235"/>
      <c r="E18" s="1195" t="s">
        <v>555</v>
      </c>
      <c r="F18" s="1195" t="s">
        <v>556</v>
      </c>
      <c r="G18" s="1195" t="s">
        <v>557</v>
      </c>
      <c r="H18" s="1195" t="s">
        <v>558</v>
      </c>
      <c r="I18" s="1195" t="s">
        <v>559</v>
      </c>
      <c r="J18" s="1195" t="s">
        <v>560</v>
      </c>
      <c r="K18" s="1195" t="s">
        <v>561</v>
      </c>
      <c r="L18" s="1195" t="s">
        <v>562</v>
      </c>
      <c r="M18" s="1235"/>
      <c r="N18" s="1235"/>
    </row>
    <row r="19" spans="1:15" s="700" customFormat="1" ht="17.100000000000001" customHeight="1">
      <c r="A19" s="1188"/>
      <c r="B19" s="1235"/>
      <c r="C19" s="1235"/>
      <c r="D19" s="1235"/>
      <c r="E19" s="1203"/>
      <c r="F19" s="1203"/>
      <c r="G19" s="1203"/>
      <c r="H19" s="1203"/>
      <c r="I19" s="1203"/>
      <c r="J19" s="1203"/>
      <c r="K19" s="1203"/>
      <c r="L19" s="1203"/>
      <c r="M19" s="1235"/>
      <c r="N19" s="1235"/>
    </row>
    <row r="20" spans="1:15" s="700" customFormat="1" ht="17.100000000000001" customHeight="1">
      <c r="A20" s="1188"/>
      <c r="B20" s="1235"/>
      <c r="C20" s="1235"/>
      <c r="D20" s="1235"/>
      <c r="E20" s="1203"/>
      <c r="F20" s="1203"/>
      <c r="G20" s="1203"/>
      <c r="H20" s="1203"/>
      <c r="I20" s="1203"/>
      <c r="J20" s="1203"/>
      <c r="K20" s="1203"/>
      <c r="L20" s="1203"/>
      <c r="M20" s="1235"/>
      <c r="N20" s="1235"/>
    </row>
    <row r="21" spans="1:15" s="700" customFormat="1" ht="17.100000000000001" customHeight="1">
      <c r="A21" s="1188"/>
      <c r="B21" s="1235"/>
      <c r="C21" s="1235"/>
      <c r="D21" s="1235"/>
      <c r="E21" s="1203"/>
      <c r="F21" s="1203"/>
      <c r="G21" s="1203"/>
      <c r="H21" s="1203"/>
      <c r="I21" s="1203"/>
      <c r="J21" s="1203"/>
      <c r="K21" s="1203"/>
      <c r="L21" s="1203"/>
      <c r="M21" s="1235"/>
      <c r="N21" s="1235"/>
    </row>
    <row r="22" spans="1:15" s="700" customFormat="1" ht="17.100000000000001" customHeight="1">
      <c r="A22" s="1188"/>
      <c r="B22" s="1235"/>
      <c r="C22" s="1235"/>
      <c r="D22" s="1235"/>
      <c r="E22" s="1203"/>
      <c r="F22" s="1203"/>
      <c r="G22" s="1203"/>
      <c r="H22" s="1203"/>
      <c r="I22" s="1203"/>
      <c r="J22" s="1203"/>
      <c r="K22" s="1203"/>
      <c r="L22" s="1203"/>
      <c r="M22" s="1235"/>
      <c r="N22" s="1235"/>
    </row>
    <row r="23" spans="1:15" s="700" customFormat="1" ht="27.75" customHeight="1">
      <c r="A23" s="1188"/>
      <c r="B23" s="1236"/>
      <c r="C23" s="1236"/>
      <c r="D23" s="1236"/>
      <c r="E23" s="1204"/>
      <c r="F23" s="1204"/>
      <c r="G23" s="1204"/>
      <c r="H23" s="1204"/>
      <c r="I23" s="1204"/>
      <c r="J23" s="1204"/>
      <c r="K23" s="1204"/>
      <c r="L23" s="1204"/>
      <c r="M23" s="1236"/>
      <c r="N23" s="1236"/>
    </row>
    <row r="24" spans="1:15" ht="20.100000000000001" customHeight="1">
      <c r="A24" s="464" t="s">
        <v>564</v>
      </c>
      <c r="B24" s="460">
        <f>SUM(C24:N24)</f>
        <v>56066</v>
      </c>
      <c r="C24" s="461" t="s">
        <v>198</v>
      </c>
      <c r="D24" s="461">
        <v>1420</v>
      </c>
      <c r="E24" s="461">
        <v>4143</v>
      </c>
      <c r="F24" s="461">
        <v>3806</v>
      </c>
      <c r="G24" s="461">
        <v>9844</v>
      </c>
      <c r="H24" s="461">
        <v>7037</v>
      </c>
      <c r="I24" s="461">
        <v>5107</v>
      </c>
      <c r="J24" s="461">
        <v>7157</v>
      </c>
      <c r="K24" s="461">
        <v>7865</v>
      </c>
      <c r="L24" s="461">
        <v>9161</v>
      </c>
      <c r="M24" s="461">
        <v>363</v>
      </c>
      <c r="N24" s="461">
        <v>163</v>
      </c>
    </row>
    <row r="25" spans="1:15" ht="20.100000000000001" customHeight="1">
      <c r="A25" s="464" t="s">
        <v>508</v>
      </c>
      <c r="B25" s="460">
        <f>SUM(C25:N25)</f>
        <v>56560</v>
      </c>
      <c r="C25" s="461" t="s">
        <v>198</v>
      </c>
      <c r="D25" s="461">
        <v>1359</v>
      </c>
      <c r="E25" s="461">
        <v>4331</v>
      </c>
      <c r="F25" s="461">
        <v>3991</v>
      </c>
      <c r="G25" s="461">
        <v>10355</v>
      </c>
      <c r="H25" s="461">
        <v>7197</v>
      </c>
      <c r="I25" s="461">
        <v>5004</v>
      </c>
      <c r="J25" s="461">
        <v>6851</v>
      </c>
      <c r="K25" s="461">
        <v>7688</v>
      </c>
      <c r="L25" s="461">
        <v>9292</v>
      </c>
      <c r="M25" s="461">
        <v>341</v>
      </c>
      <c r="N25" s="461">
        <v>151</v>
      </c>
    </row>
    <row r="26" spans="1:15" ht="20.100000000000001" customHeight="1">
      <c r="A26" s="464" t="s">
        <v>509</v>
      </c>
      <c r="B26" s="460">
        <f>SUM(C26:N26)</f>
        <v>58059</v>
      </c>
      <c r="C26" s="461" t="s">
        <v>198</v>
      </c>
      <c r="D26" s="461">
        <v>1342</v>
      </c>
      <c r="E26" s="461">
        <v>4170</v>
      </c>
      <c r="F26" s="461">
        <v>3878</v>
      </c>
      <c r="G26" s="461">
        <v>10846</v>
      </c>
      <c r="H26" s="461">
        <v>7716</v>
      </c>
      <c r="I26" s="461">
        <v>5260</v>
      </c>
      <c r="J26" s="461">
        <v>6932</v>
      </c>
      <c r="K26" s="461">
        <v>7817</v>
      </c>
      <c r="L26" s="461">
        <v>9649</v>
      </c>
      <c r="M26" s="461">
        <v>342</v>
      </c>
      <c r="N26" s="461">
        <v>107</v>
      </c>
    </row>
    <row r="27" spans="1:15" ht="20.100000000000001" customHeight="1">
      <c r="A27" s="464" t="s">
        <v>510</v>
      </c>
      <c r="B27" s="460">
        <f>SUM(C27:N27)</f>
        <v>56289</v>
      </c>
      <c r="C27" s="461" t="s">
        <v>198</v>
      </c>
      <c r="D27" s="461">
        <v>1327</v>
      </c>
      <c r="E27" s="461">
        <v>3797</v>
      </c>
      <c r="F27" s="461">
        <v>3485</v>
      </c>
      <c r="G27" s="461">
        <v>10101</v>
      </c>
      <c r="H27" s="461">
        <v>7800</v>
      </c>
      <c r="I27" s="461">
        <v>5353</v>
      </c>
      <c r="J27" s="461">
        <v>6781</v>
      </c>
      <c r="K27" s="461">
        <v>7375</v>
      </c>
      <c r="L27" s="461">
        <v>9660</v>
      </c>
      <c r="M27" s="461">
        <v>380</v>
      </c>
      <c r="N27" s="461">
        <v>230</v>
      </c>
    </row>
    <row r="28" spans="1:15" ht="20.100000000000001" customHeight="1">
      <c r="A28" s="465" t="s">
        <v>520</v>
      </c>
      <c r="B28" s="466">
        <f>SUM(C28:N28)</f>
        <v>53493</v>
      </c>
      <c r="C28" s="463" t="s">
        <v>198</v>
      </c>
      <c r="D28" s="463">
        <v>1220</v>
      </c>
      <c r="E28" s="463">
        <v>3500</v>
      </c>
      <c r="F28" s="463">
        <v>3103</v>
      </c>
      <c r="G28" s="463">
        <v>9078</v>
      </c>
      <c r="H28" s="463">
        <v>7365</v>
      </c>
      <c r="I28" s="463">
        <v>5270</v>
      </c>
      <c r="J28" s="463">
        <v>6706</v>
      </c>
      <c r="K28" s="463">
        <v>7156</v>
      </c>
      <c r="L28" s="463">
        <v>9628</v>
      </c>
      <c r="M28" s="463">
        <v>340</v>
      </c>
      <c r="N28" s="463">
        <v>127</v>
      </c>
    </row>
    <row r="29" spans="1:15" ht="13.5" customHeight="1">
      <c r="A29" s="724" t="s">
        <v>910</v>
      </c>
      <c r="B29" s="458"/>
      <c r="C29" s="393"/>
      <c r="D29" s="393"/>
      <c r="E29" s="393"/>
      <c r="F29" s="393"/>
      <c r="G29" s="467"/>
      <c r="H29" s="467"/>
      <c r="I29" s="393"/>
    </row>
    <row r="30" spans="1:15" ht="13.5" customHeight="1">
      <c r="A30" s="1237" t="s">
        <v>565</v>
      </c>
      <c r="B30" s="1237"/>
      <c r="C30" s="1237"/>
      <c r="D30" s="1237"/>
      <c r="E30" s="1237"/>
      <c r="F30" s="1237"/>
      <c r="G30" s="1237"/>
      <c r="H30" s="1237"/>
      <c r="I30" s="1237"/>
      <c r="J30" s="1237"/>
      <c r="K30" s="1237"/>
      <c r="L30" s="1237"/>
      <c r="M30" s="1237"/>
      <c r="N30" s="1237"/>
      <c r="O30" s="468"/>
    </row>
    <row r="31" spans="1:15" ht="14.1" customHeight="1">
      <c r="A31" s="1238" t="s">
        <v>921</v>
      </c>
      <c r="B31" s="1238"/>
      <c r="C31" s="1238"/>
      <c r="D31" s="1238"/>
      <c r="E31" s="1238"/>
      <c r="F31" s="1238"/>
      <c r="G31" s="1238"/>
      <c r="H31" s="1238"/>
      <c r="I31" s="1238"/>
      <c r="J31" s="1238"/>
      <c r="K31" s="1238"/>
      <c r="L31" s="1238"/>
      <c r="M31" s="1238"/>
      <c r="N31" s="1238"/>
      <c r="O31" s="468"/>
    </row>
  </sheetData>
  <mergeCells count="35">
    <mergeCell ref="A1:N1"/>
    <mergeCell ref="A3:A10"/>
    <mergeCell ref="B3:N3"/>
    <mergeCell ref="N4:N10"/>
    <mergeCell ref="E5:E10"/>
    <mergeCell ref="F5:F10"/>
    <mergeCell ref="G5:G10"/>
    <mergeCell ref="H5:H10"/>
    <mergeCell ref="I5:I10"/>
    <mergeCell ref="J5:J10"/>
    <mergeCell ref="K5:K10"/>
    <mergeCell ref="L5:L10"/>
    <mergeCell ref="E4:L4"/>
    <mergeCell ref="B4:B10"/>
    <mergeCell ref="C4:C10"/>
    <mergeCell ref="D4:D10"/>
    <mergeCell ref="A30:N30"/>
    <mergeCell ref="A31:N31"/>
    <mergeCell ref="A16:A23"/>
    <mergeCell ref="B16:N16"/>
    <mergeCell ref="N17:N23"/>
    <mergeCell ref="E18:E23"/>
    <mergeCell ref="F18:F23"/>
    <mergeCell ref="G18:G23"/>
    <mergeCell ref="H18:H23"/>
    <mergeCell ref="I18:I23"/>
    <mergeCell ref="J18:J23"/>
    <mergeCell ref="K18:K23"/>
    <mergeCell ref="L18:L23"/>
    <mergeCell ref="E17:L17"/>
    <mergeCell ref="M4:M10"/>
    <mergeCell ref="B17:B23"/>
    <mergeCell ref="C17:C23"/>
    <mergeCell ref="D17:D23"/>
    <mergeCell ref="M17:M2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32"/>
  <sheetViews>
    <sheetView showGridLines="0" topLeftCell="A19" zoomScale="120" zoomScaleNormal="120" workbookViewId="0">
      <selection activeCell="A19" sqref="A19:H19"/>
    </sheetView>
  </sheetViews>
  <sheetFormatPr defaultColWidth="9" defaultRowHeight="15.75"/>
  <cols>
    <col min="1" max="1" width="11.875" style="403" customWidth="1"/>
    <col min="2" max="8" width="12.125" style="403" customWidth="1"/>
    <col min="9" max="16384" width="9" style="403"/>
  </cols>
  <sheetData>
    <row r="1" spans="1:8" ht="19.5">
      <c r="A1" s="1246" t="s">
        <v>1384</v>
      </c>
      <c r="B1" s="1246"/>
      <c r="C1" s="1246"/>
      <c r="D1" s="1246"/>
      <c r="E1" s="1246"/>
      <c r="F1" s="1246"/>
      <c r="G1" s="1246"/>
      <c r="H1" s="1246"/>
    </row>
    <row r="2" spans="1:8" ht="15" customHeight="1">
      <c r="A2" s="725"/>
      <c r="B2" s="725"/>
      <c r="C2" s="725"/>
      <c r="D2" s="725"/>
      <c r="E2" s="725"/>
      <c r="F2" s="725"/>
      <c r="G2" s="725"/>
      <c r="H2" s="739" t="s">
        <v>931</v>
      </c>
    </row>
    <row r="3" spans="1:8" s="705" customFormat="1" ht="26.25" customHeight="1">
      <c r="A3" s="704"/>
      <c r="B3" s="1256" t="s">
        <v>924</v>
      </c>
      <c r="C3" s="1256"/>
      <c r="D3" s="1256"/>
      <c r="E3" s="731"/>
      <c r="F3" s="731"/>
      <c r="G3" s="732"/>
      <c r="H3" s="1253" t="s">
        <v>935</v>
      </c>
    </row>
    <row r="4" spans="1:8" s="705" customFormat="1" ht="26.25" customHeight="1">
      <c r="B4" s="727"/>
      <c r="C4" s="1257" t="s">
        <v>930</v>
      </c>
      <c r="D4" s="1257"/>
      <c r="E4" s="733"/>
      <c r="F4" s="728"/>
      <c r="G4" s="734"/>
      <c r="H4" s="1254"/>
    </row>
    <row r="5" spans="1:8" s="705" customFormat="1" ht="26.25" customHeight="1">
      <c r="B5" s="727"/>
      <c r="C5" s="1258"/>
      <c r="D5" s="1258"/>
      <c r="E5" s="1252" t="s">
        <v>922</v>
      </c>
      <c r="F5" s="1252"/>
      <c r="G5" s="735" t="s">
        <v>923</v>
      </c>
      <c r="H5" s="1254"/>
    </row>
    <row r="6" spans="1:8" s="705" customFormat="1" ht="26.25">
      <c r="B6" s="740"/>
      <c r="C6" s="729" t="s">
        <v>925</v>
      </c>
      <c r="D6" s="730" t="s">
        <v>928</v>
      </c>
      <c r="E6" s="729" t="s">
        <v>926</v>
      </c>
      <c r="F6" s="730" t="s">
        <v>927</v>
      </c>
      <c r="G6" s="730" t="s">
        <v>929</v>
      </c>
      <c r="H6" s="1255"/>
    </row>
    <row r="7" spans="1:8" ht="16.5" customHeight="1">
      <c r="A7" s="469" t="s">
        <v>938</v>
      </c>
      <c r="B7" s="470">
        <v>37343</v>
      </c>
      <c r="C7" s="470">
        <v>13939</v>
      </c>
      <c r="D7" s="471">
        <f t="shared" ref="D7:D16" si="0">C7/B7*100</f>
        <v>37.326942131055354</v>
      </c>
      <c r="E7" s="470">
        <v>11195</v>
      </c>
      <c r="F7" s="471">
        <f>E7/C7*100</f>
        <v>80.314226271612029</v>
      </c>
      <c r="G7" s="471">
        <f>E7/B7*100</f>
        <v>29.978844763409473</v>
      </c>
      <c r="H7" s="736">
        <v>11122</v>
      </c>
    </row>
    <row r="8" spans="1:8" ht="16.5" customHeight="1">
      <c r="A8" s="469" t="s">
        <v>17</v>
      </c>
      <c r="B8" s="470">
        <v>33346</v>
      </c>
      <c r="C8" s="470">
        <v>13299</v>
      </c>
      <c r="D8" s="471">
        <f t="shared" si="0"/>
        <v>39.881844898938404</v>
      </c>
      <c r="E8" s="470">
        <v>10884</v>
      </c>
      <c r="F8" s="471">
        <f t="shared" ref="F8:F16" si="1">E8/C8*100</f>
        <v>81.840739905256029</v>
      </c>
      <c r="G8" s="471">
        <f t="shared" ref="G8:G16" si="2">E8/B8*100</f>
        <v>32.639596953157799</v>
      </c>
      <c r="H8" s="737">
        <v>10217</v>
      </c>
    </row>
    <row r="9" spans="1:8" ht="16.5" customHeight="1">
      <c r="A9" s="469" t="s">
        <v>18</v>
      </c>
      <c r="B9" s="470">
        <v>30725</v>
      </c>
      <c r="C9" s="470">
        <v>13578</v>
      </c>
      <c r="D9" s="471">
        <f t="shared" si="0"/>
        <v>44.192026037428803</v>
      </c>
      <c r="E9" s="470">
        <v>10583</v>
      </c>
      <c r="F9" s="471">
        <f t="shared" si="1"/>
        <v>77.942259537487118</v>
      </c>
      <c r="G9" s="471">
        <f t="shared" si="2"/>
        <v>34.444263628966638</v>
      </c>
      <c r="H9" s="737">
        <v>11005</v>
      </c>
    </row>
    <row r="10" spans="1:8" ht="16.5" customHeight="1">
      <c r="A10" s="469" t="s">
        <v>19</v>
      </c>
      <c r="B10" s="470">
        <v>31216</v>
      </c>
      <c r="C10" s="470">
        <v>13564</v>
      </c>
      <c r="D10" s="471">
        <f t="shared" si="0"/>
        <v>43.452075858534087</v>
      </c>
      <c r="E10" s="470">
        <v>10963</v>
      </c>
      <c r="F10" s="471">
        <f t="shared" si="1"/>
        <v>80.824240636980235</v>
      </c>
      <c r="G10" s="471">
        <f t="shared" si="2"/>
        <v>35.119810353664789</v>
      </c>
      <c r="H10" s="737">
        <v>11384</v>
      </c>
    </row>
    <row r="11" spans="1:8" ht="16.5" customHeight="1">
      <c r="A11" s="469" t="s">
        <v>20</v>
      </c>
      <c r="B11" s="470">
        <v>30697</v>
      </c>
      <c r="C11" s="470">
        <v>13923</v>
      </c>
      <c r="D11" s="471">
        <f t="shared" si="0"/>
        <v>45.356223735218428</v>
      </c>
      <c r="E11" s="470">
        <v>10800</v>
      </c>
      <c r="F11" s="471">
        <f t="shared" si="1"/>
        <v>77.569489334195225</v>
      </c>
      <c r="G11" s="471">
        <f t="shared" si="2"/>
        <v>35.182591132683974</v>
      </c>
      <c r="H11" s="737">
        <v>11054</v>
      </c>
    </row>
    <row r="12" spans="1:8" ht="16.5" customHeight="1">
      <c r="A12" s="469" t="s">
        <v>21</v>
      </c>
      <c r="B12" s="470">
        <v>29639</v>
      </c>
      <c r="C12" s="470">
        <v>14720</v>
      </c>
      <c r="D12" s="471">
        <f t="shared" si="0"/>
        <v>49.664293667127772</v>
      </c>
      <c r="E12" s="470">
        <v>11861</v>
      </c>
      <c r="F12" s="471">
        <f t="shared" si="1"/>
        <v>80.577445652173921</v>
      </c>
      <c r="G12" s="471">
        <f t="shared" si="2"/>
        <v>40.018219238165933</v>
      </c>
      <c r="H12" s="737">
        <v>11426</v>
      </c>
    </row>
    <row r="13" spans="1:8" ht="16.5" customHeight="1">
      <c r="A13" s="469" t="s">
        <v>1</v>
      </c>
      <c r="B13" s="470">
        <v>26890</v>
      </c>
      <c r="C13" s="470">
        <v>14062</v>
      </c>
      <c r="D13" s="471">
        <f t="shared" si="0"/>
        <v>52.294533283748599</v>
      </c>
      <c r="E13" s="470">
        <v>11623</v>
      </c>
      <c r="F13" s="471">
        <f t="shared" si="1"/>
        <v>82.655383302517421</v>
      </c>
      <c r="G13" s="471">
        <f t="shared" si="2"/>
        <v>43.224246931944961</v>
      </c>
      <c r="H13" s="737">
        <v>11563</v>
      </c>
    </row>
    <row r="14" spans="1:8" ht="16.5" customHeight="1">
      <c r="A14" s="469" t="s">
        <v>2</v>
      </c>
      <c r="B14" s="470">
        <v>28446</v>
      </c>
      <c r="C14" s="470">
        <v>14274</v>
      </c>
      <c r="D14" s="471">
        <f t="shared" si="0"/>
        <v>50.179287070238345</v>
      </c>
      <c r="E14" s="470">
        <v>10313</v>
      </c>
      <c r="F14" s="471">
        <f t="shared" si="1"/>
        <v>72.250245201064871</v>
      </c>
      <c r="G14" s="471">
        <f t="shared" si="2"/>
        <v>36.254657948393451</v>
      </c>
      <c r="H14" s="737">
        <v>10052</v>
      </c>
    </row>
    <row r="15" spans="1:8" ht="16.5" customHeight="1">
      <c r="A15" s="469" t="s">
        <v>3</v>
      </c>
      <c r="B15" s="470">
        <v>32249</v>
      </c>
      <c r="C15" s="470">
        <v>15620</v>
      </c>
      <c r="D15" s="471">
        <f t="shared" si="0"/>
        <v>48.435610406524233</v>
      </c>
      <c r="E15" s="470">
        <v>11533</v>
      </c>
      <c r="F15" s="471">
        <f t="shared" si="1"/>
        <v>73.834827144686301</v>
      </c>
      <c r="G15" s="471">
        <f t="shared" si="2"/>
        <v>35.762349220130858</v>
      </c>
      <c r="H15" s="737">
        <v>11643</v>
      </c>
    </row>
    <row r="16" spans="1:8" ht="16.5" customHeight="1">
      <c r="A16" s="472" t="s">
        <v>4</v>
      </c>
      <c r="B16" s="473">
        <v>29672</v>
      </c>
      <c r="C16" s="473">
        <v>14467</v>
      </c>
      <c r="D16" s="474">
        <f t="shared" si="0"/>
        <v>48.756403343219198</v>
      </c>
      <c r="E16" s="473">
        <v>11964</v>
      </c>
      <c r="F16" s="474">
        <f t="shared" si="1"/>
        <v>82.69855533282643</v>
      </c>
      <c r="G16" s="474">
        <f t="shared" si="2"/>
        <v>40.320841197088164</v>
      </c>
      <c r="H16" s="738">
        <v>11380</v>
      </c>
    </row>
    <row r="17" spans="1:8" ht="16.5" customHeight="1">
      <c r="A17" s="391" t="s">
        <v>936</v>
      </c>
      <c r="B17" s="475"/>
      <c r="C17" s="475"/>
      <c r="D17" s="476"/>
      <c r="E17" s="475"/>
      <c r="F17" s="476"/>
      <c r="G17" s="476"/>
    </row>
    <row r="18" spans="1:8" ht="9.75" customHeight="1">
      <c r="A18" s="391"/>
      <c r="B18" s="475"/>
      <c r="C18" s="475"/>
      <c r="D18" s="476"/>
      <c r="E18" s="475"/>
      <c r="F18" s="476"/>
      <c r="G18" s="476"/>
      <c r="H18" s="726"/>
    </row>
    <row r="19" spans="1:8" ht="24.75" customHeight="1">
      <c r="A19" s="1247" t="s">
        <v>934</v>
      </c>
      <c r="B19" s="1247"/>
      <c r="C19" s="1247"/>
      <c r="D19" s="1247"/>
      <c r="E19" s="1247"/>
      <c r="F19" s="1247"/>
      <c r="G19" s="1247"/>
      <c r="H19" s="1247"/>
    </row>
    <row r="20" spans="1:8" ht="19.5" customHeight="1">
      <c r="A20" s="1221"/>
      <c r="B20" s="1221"/>
      <c r="C20" s="1221" t="s">
        <v>566</v>
      </c>
      <c r="D20" s="1221"/>
      <c r="E20" s="1250" t="s">
        <v>567</v>
      </c>
      <c r="F20" s="1251"/>
      <c r="G20" s="1251" t="s">
        <v>568</v>
      </c>
      <c r="H20" s="1251"/>
    </row>
    <row r="21" spans="1:8" ht="19.5" customHeight="1">
      <c r="A21" s="1248"/>
      <c r="B21" s="1248"/>
      <c r="C21" s="1249"/>
      <c r="D21" s="1249"/>
      <c r="E21" s="741" t="s">
        <v>932</v>
      </c>
      <c r="F21" s="741" t="s">
        <v>569</v>
      </c>
      <c r="G21" s="741" t="s">
        <v>933</v>
      </c>
      <c r="H21" s="741" t="s">
        <v>569</v>
      </c>
    </row>
    <row r="22" spans="1:8" ht="18" customHeight="1">
      <c r="A22" s="1242" t="s">
        <v>939</v>
      </c>
      <c r="B22" s="1242"/>
      <c r="C22" s="1243">
        <f>SUM(E22,G22)</f>
        <v>1373</v>
      </c>
      <c r="D22" s="1243"/>
      <c r="E22" s="477">
        <v>447</v>
      </c>
      <c r="F22" s="478">
        <f t="shared" ref="F22:F31" si="3">E22/C22*100</f>
        <v>32.5564457392571</v>
      </c>
      <c r="G22" s="479">
        <v>926</v>
      </c>
      <c r="H22" s="478">
        <f t="shared" ref="H22:H31" si="4">G22/C22*100</f>
        <v>67.4435542607429</v>
      </c>
    </row>
    <row r="23" spans="1:8" ht="18" customHeight="1">
      <c r="A23" s="1242" t="s">
        <v>17</v>
      </c>
      <c r="B23" s="1242"/>
      <c r="C23" s="1243">
        <f t="shared" ref="C23:C31" si="5">SUM(E23,G23)</f>
        <v>1574</v>
      </c>
      <c r="D23" s="1243"/>
      <c r="E23" s="477">
        <v>509</v>
      </c>
      <c r="F23" s="478">
        <f t="shared" si="3"/>
        <v>32.337992376111821</v>
      </c>
      <c r="G23" s="479">
        <v>1065</v>
      </c>
      <c r="H23" s="478">
        <f t="shared" si="4"/>
        <v>67.662007623888186</v>
      </c>
    </row>
    <row r="24" spans="1:8" ht="18" customHeight="1">
      <c r="A24" s="1242" t="s">
        <v>18</v>
      </c>
      <c r="B24" s="1242"/>
      <c r="C24" s="1243">
        <f t="shared" si="5"/>
        <v>1614</v>
      </c>
      <c r="D24" s="1243"/>
      <c r="E24" s="477">
        <v>509</v>
      </c>
      <c r="F24" s="478">
        <f t="shared" si="3"/>
        <v>31.536555142503097</v>
      </c>
      <c r="G24" s="479">
        <v>1105</v>
      </c>
      <c r="H24" s="478">
        <f t="shared" si="4"/>
        <v>68.463444857496896</v>
      </c>
    </row>
    <row r="25" spans="1:8" ht="18" customHeight="1">
      <c r="A25" s="1242" t="s">
        <v>19</v>
      </c>
      <c r="B25" s="1242"/>
      <c r="C25" s="1243">
        <f t="shared" si="5"/>
        <v>2025</v>
      </c>
      <c r="D25" s="1243"/>
      <c r="E25" s="477">
        <v>664</v>
      </c>
      <c r="F25" s="478">
        <f t="shared" si="3"/>
        <v>32.79012345679012</v>
      </c>
      <c r="G25" s="479">
        <v>1361</v>
      </c>
      <c r="H25" s="478">
        <f t="shared" si="4"/>
        <v>67.209876543209873</v>
      </c>
    </row>
    <row r="26" spans="1:8" ht="18" customHeight="1">
      <c r="A26" s="1242" t="s">
        <v>20</v>
      </c>
      <c r="B26" s="1242"/>
      <c r="C26" s="1243">
        <f t="shared" si="5"/>
        <v>1926</v>
      </c>
      <c r="D26" s="1243"/>
      <c r="E26" s="477">
        <v>736</v>
      </c>
      <c r="F26" s="478">
        <f t="shared" si="3"/>
        <v>38.213914849428868</v>
      </c>
      <c r="G26" s="479">
        <v>1190</v>
      </c>
      <c r="H26" s="478">
        <f t="shared" si="4"/>
        <v>61.786085150571132</v>
      </c>
    </row>
    <row r="27" spans="1:8" ht="18" customHeight="1">
      <c r="A27" s="1242" t="s">
        <v>21</v>
      </c>
      <c r="B27" s="1242"/>
      <c r="C27" s="1243">
        <f t="shared" si="5"/>
        <v>1902</v>
      </c>
      <c r="D27" s="1243"/>
      <c r="E27" s="477">
        <v>782</v>
      </c>
      <c r="F27" s="478">
        <f t="shared" si="3"/>
        <v>41.114616193480543</v>
      </c>
      <c r="G27" s="479">
        <v>1120</v>
      </c>
      <c r="H27" s="478">
        <f t="shared" si="4"/>
        <v>58.885383806519457</v>
      </c>
    </row>
    <row r="28" spans="1:8" ht="18" customHeight="1">
      <c r="A28" s="1242" t="s">
        <v>1</v>
      </c>
      <c r="B28" s="1242"/>
      <c r="C28" s="1243">
        <f t="shared" si="5"/>
        <v>2312</v>
      </c>
      <c r="D28" s="1243"/>
      <c r="E28" s="477">
        <v>968</v>
      </c>
      <c r="F28" s="478">
        <f t="shared" si="3"/>
        <v>41.868512110726641</v>
      </c>
      <c r="G28" s="479">
        <v>1344</v>
      </c>
      <c r="H28" s="478">
        <f t="shared" si="4"/>
        <v>58.131487889273359</v>
      </c>
    </row>
    <row r="29" spans="1:8" ht="18" customHeight="1">
      <c r="A29" s="1242" t="s">
        <v>2</v>
      </c>
      <c r="B29" s="1242"/>
      <c r="C29" s="1243">
        <f t="shared" si="5"/>
        <v>2213</v>
      </c>
      <c r="D29" s="1243"/>
      <c r="E29" s="477">
        <v>893</v>
      </c>
      <c r="F29" s="478">
        <f t="shared" si="3"/>
        <v>40.352462720289203</v>
      </c>
      <c r="G29" s="479">
        <v>1320</v>
      </c>
      <c r="H29" s="478">
        <f t="shared" si="4"/>
        <v>59.647537279710804</v>
      </c>
    </row>
    <row r="30" spans="1:8" ht="18" customHeight="1">
      <c r="A30" s="1242" t="s">
        <v>3</v>
      </c>
      <c r="B30" s="1242"/>
      <c r="C30" s="1243">
        <f t="shared" si="5"/>
        <v>2114</v>
      </c>
      <c r="D30" s="1243"/>
      <c r="E30" s="477">
        <v>812</v>
      </c>
      <c r="F30" s="478">
        <f t="shared" si="3"/>
        <v>38.410596026490069</v>
      </c>
      <c r="G30" s="479">
        <v>1302</v>
      </c>
      <c r="H30" s="478">
        <f t="shared" si="4"/>
        <v>61.589403973509938</v>
      </c>
    </row>
    <row r="31" spans="1:8" ht="18" customHeight="1">
      <c r="A31" s="1244" t="s">
        <v>4</v>
      </c>
      <c r="B31" s="1244"/>
      <c r="C31" s="1245">
        <f t="shared" si="5"/>
        <v>1855</v>
      </c>
      <c r="D31" s="1245"/>
      <c r="E31" s="480">
        <v>845</v>
      </c>
      <c r="F31" s="481">
        <f t="shared" si="3"/>
        <v>45.552560646900268</v>
      </c>
      <c r="G31" s="482">
        <v>1010</v>
      </c>
      <c r="H31" s="481">
        <f t="shared" si="4"/>
        <v>54.447439353099739</v>
      </c>
    </row>
    <row r="32" spans="1:8" ht="16.5" customHeight="1">
      <c r="A32" s="586" t="s">
        <v>937</v>
      </c>
    </row>
  </sheetData>
  <mergeCells count="30">
    <mergeCell ref="A1:H1"/>
    <mergeCell ref="A19:H19"/>
    <mergeCell ref="A20:B21"/>
    <mergeCell ref="C20:D21"/>
    <mergeCell ref="E20:F20"/>
    <mergeCell ref="G20:H20"/>
    <mergeCell ref="E5:F5"/>
    <mergeCell ref="H3:H6"/>
    <mergeCell ref="B3:D3"/>
    <mergeCell ref="C4:D5"/>
    <mergeCell ref="A25:B25"/>
    <mergeCell ref="C25:D25"/>
    <mergeCell ref="A30:B30"/>
    <mergeCell ref="C30:D30"/>
    <mergeCell ref="A31:B31"/>
    <mergeCell ref="C31:D31"/>
    <mergeCell ref="A26:B26"/>
    <mergeCell ref="C26:D26"/>
    <mergeCell ref="A27:B27"/>
    <mergeCell ref="C27:D27"/>
    <mergeCell ref="A28:B28"/>
    <mergeCell ref="C28:D28"/>
    <mergeCell ref="A29:B29"/>
    <mergeCell ref="C29:D29"/>
    <mergeCell ref="A22:B22"/>
    <mergeCell ref="C22:D22"/>
    <mergeCell ref="A23:B23"/>
    <mergeCell ref="C23:D23"/>
    <mergeCell ref="A24:B24"/>
    <mergeCell ref="C24:D2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8"/>
  <sheetViews>
    <sheetView showGridLines="0" zoomScale="110" zoomScaleNormal="110" workbookViewId="0">
      <selection sqref="A1:K1"/>
    </sheetView>
  </sheetViews>
  <sheetFormatPr defaultColWidth="9" defaultRowHeight="15.75"/>
  <cols>
    <col min="1" max="1" width="15.125" style="425" customWidth="1"/>
    <col min="2" max="11" width="9.5" style="425" bestFit="1" customWidth="1"/>
    <col min="12" max="16384" width="9" style="425"/>
  </cols>
  <sheetData>
    <row r="1" spans="1:11" s="426" customFormat="1" ht="38.25" customHeight="1">
      <c r="A1" s="1214" t="s">
        <v>570</v>
      </c>
      <c r="B1" s="1214"/>
      <c r="C1" s="1214"/>
      <c r="D1" s="1214"/>
      <c r="E1" s="1214"/>
      <c r="F1" s="1214"/>
      <c r="G1" s="1214"/>
      <c r="H1" s="1214"/>
      <c r="I1" s="1214"/>
      <c r="J1" s="1214"/>
      <c r="K1" s="1214"/>
    </row>
    <row r="2" spans="1:11" s="405" customFormat="1" ht="59.1" customHeight="1">
      <c r="A2" s="1221"/>
      <c r="B2" s="1251" t="s">
        <v>0</v>
      </c>
      <c r="C2" s="1251"/>
      <c r="D2" s="1251" t="s">
        <v>1</v>
      </c>
      <c r="E2" s="1251"/>
      <c r="F2" s="1251" t="s">
        <v>2</v>
      </c>
      <c r="G2" s="1251"/>
      <c r="H2" s="1251" t="s">
        <v>3</v>
      </c>
      <c r="I2" s="1251"/>
      <c r="J2" s="1251" t="s">
        <v>4</v>
      </c>
      <c r="K2" s="1251"/>
    </row>
    <row r="3" spans="1:11" s="405" customFormat="1" ht="59.1" customHeight="1">
      <c r="A3" s="1248"/>
      <c r="B3" s="404" t="s">
        <v>376</v>
      </c>
      <c r="C3" s="404" t="s">
        <v>6</v>
      </c>
      <c r="D3" s="404" t="s">
        <v>376</v>
      </c>
      <c r="E3" s="404" t="s">
        <v>6</v>
      </c>
      <c r="F3" s="404" t="s">
        <v>376</v>
      </c>
      <c r="G3" s="404" t="s">
        <v>6</v>
      </c>
      <c r="H3" s="404" t="s">
        <v>376</v>
      </c>
      <c r="I3" s="404" t="s">
        <v>6</v>
      </c>
      <c r="J3" s="404" t="s">
        <v>376</v>
      </c>
      <c r="K3" s="404" t="s">
        <v>6</v>
      </c>
    </row>
    <row r="4" spans="1:11" s="403" customFormat="1" ht="59.1" customHeight="1">
      <c r="A4" s="484" t="s">
        <v>52</v>
      </c>
      <c r="B4" s="485">
        <f t="shared" ref="B4:K4" si="0">SUM(B5:B7)</f>
        <v>35749</v>
      </c>
      <c r="C4" s="486">
        <f t="shared" si="0"/>
        <v>100</v>
      </c>
      <c r="D4" s="485">
        <f t="shared" si="0"/>
        <v>36292</v>
      </c>
      <c r="E4" s="486">
        <f t="shared" si="0"/>
        <v>100</v>
      </c>
      <c r="F4" s="485">
        <f t="shared" si="0"/>
        <v>35399</v>
      </c>
      <c r="G4" s="486">
        <f t="shared" si="0"/>
        <v>100</v>
      </c>
      <c r="H4" s="485">
        <f t="shared" si="0"/>
        <v>37126</v>
      </c>
      <c r="I4" s="486">
        <f t="shared" si="0"/>
        <v>100</v>
      </c>
      <c r="J4" s="485">
        <f t="shared" si="0"/>
        <v>35446</v>
      </c>
      <c r="K4" s="486">
        <f t="shared" si="0"/>
        <v>100</v>
      </c>
    </row>
    <row r="5" spans="1:11" s="403" customFormat="1" ht="59.1" customHeight="1">
      <c r="A5" s="484" t="s">
        <v>571</v>
      </c>
      <c r="B5" s="485">
        <v>1</v>
      </c>
      <c r="C5" s="487">
        <f>B5/B$4*100</f>
        <v>2.7972810428263731E-3</v>
      </c>
      <c r="D5" s="485" t="s">
        <v>314</v>
      </c>
      <c r="E5" s="487" t="s">
        <v>572</v>
      </c>
      <c r="F5" s="485">
        <v>1</v>
      </c>
      <c r="G5" s="487">
        <f>F5/F$4*100</f>
        <v>2.8249385575863724E-3</v>
      </c>
      <c r="H5" s="485" t="s">
        <v>573</v>
      </c>
      <c r="I5" s="487" t="s">
        <v>574</v>
      </c>
      <c r="J5" s="485">
        <v>1</v>
      </c>
      <c r="K5" s="487">
        <f>J5/J$4*100</f>
        <v>2.8211928003159734E-3</v>
      </c>
    </row>
    <row r="6" spans="1:11" s="403" customFormat="1" ht="59.1" customHeight="1">
      <c r="A6" s="488" t="s">
        <v>575</v>
      </c>
      <c r="B6" s="485">
        <v>24322</v>
      </c>
      <c r="C6" s="487">
        <f>B6/B$4*100</f>
        <v>68.035469523623036</v>
      </c>
      <c r="D6" s="485">
        <v>24729</v>
      </c>
      <c r="E6" s="487">
        <f>D6/D$4*100</f>
        <v>68.138983798082222</v>
      </c>
      <c r="F6" s="485">
        <v>25346</v>
      </c>
      <c r="G6" s="487">
        <f>F6/F$4*100</f>
        <v>71.600892680584195</v>
      </c>
      <c r="H6" s="485">
        <v>25483</v>
      </c>
      <c r="I6" s="487">
        <f>H6/H$4*100</f>
        <v>68.639228572967738</v>
      </c>
      <c r="J6" s="485">
        <v>24065</v>
      </c>
      <c r="K6" s="487">
        <f>J6/J$4*100</f>
        <v>67.892004739603905</v>
      </c>
    </row>
    <row r="7" spans="1:11" s="403" customFormat="1" ht="60.6" customHeight="1">
      <c r="A7" s="489" t="s">
        <v>576</v>
      </c>
      <c r="B7" s="490">
        <v>11426</v>
      </c>
      <c r="C7" s="491">
        <f>B7/B$4*100</f>
        <v>31.961733195334137</v>
      </c>
      <c r="D7" s="490">
        <v>11563</v>
      </c>
      <c r="E7" s="491">
        <f>D7/D$4*100</f>
        <v>31.861016201917781</v>
      </c>
      <c r="F7" s="490">
        <v>10052</v>
      </c>
      <c r="G7" s="491">
        <f>F7/F$4*100</f>
        <v>28.396282380858217</v>
      </c>
      <c r="H7" s="490">
        <v>11643</v>
      </c>
      <c r="I7" s="491">
        <f>H7/H$4*100</f>
        <v>31.360771427032269</v>
      </c>
      <c r="J7" s="490">
        <v>11380</v>
      </c>
      <c r="K7" s="491">
        <f>J7/J$4*100</f>
        <v>32.105174067595783</v>
      </c>
    </row>
    <row r="8" spans="1:11" s="391" customFormat="1" ht="14.25">
      <c r="A8" s="692" t="s">
        <v>940</v>
      </c>
    </row>
  </sheetData>
  <mergeCells count="7">
    <mergeCell ref="A1:K1"/>
    <mergeCell ref="A2:A3"/>
    <mergeCell ref="B2:C2"/>
    <mergeCell ref="D2:E2"/>
    <mergeCell ref="F2:G2"/>
    <mergeCell ref="H2:I2"/>
    <mergeCell ref="J2:K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80"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9"/>
  <sheetViews>
    <sheetView showGridLines="0" workbookViewId="0">
      <selection sqref="A1:G1"/>
    </sheetView>
  </sheetViews>
  <sheetFormatPr defaultColWidth="8.875" defaultRowHeight="20.25"/>
  <cols>
    <col min="1" max="1" width="9.125" style="507" customWidth="1"/>
    <col min="2" max="2" width="7.375" style="507" customWidth="1"/>
    <col min="3" max="3" width="13.125" style="507" customWidth="1"/>
    <col min="4" max="7" width="14.625" style="507" customWidth="1"/>
    <col min="8" max="8" width="11.125" style="507" bestFit="1" customWidth="1"/>
    <col min="9" max="11" width="11.125" style="507" hidden="1" customWidth="1"/>
    <col min="12" max="12" width="9.625" style="507" hidden="1" customWidth="1"/>
    <col min="13" max="16" width="9" style="507" hidden="1" customWidth="1"/>
    <col min="17" max="17" width="0" style="507" hidden="1" customWidth="1"/>
    <col min="18" max="252" width="9" style="507"/>
    <col min="253" max="254" width="7.375" style="507" customWidth="1"/>
    <col min="255" max="263" width="13.125" style="507" customWidth="1"/>
    <col min="264" max="508" width="9" style="507"/>
    <col min="509" max="510" width="7.375" style="507" customWidth="1"/>
    <col min="511" max="519" width="13.125" style="507" customWidth="1"/>
    <col min="520" max="764" width="9" style="507"/>
    <col min="765" max="766" width="7.375" style="507" customWidth="1"/>
    <col min="767" max="775" width="13.125" style="507" customWidth="1"/>
    <col min="776" max="1020" width="9" style="507"/>
    <col min="1021" max="1022" width="7.375" style="507" customWidth="1"/>
    <col min="1023" max="1031" width="13.125" style="507" customWidth="1"/>
    <col min="1032" max="1276" width="9" style="507"/>
    <col min="1277" max="1278" width="7.375" style="507" customWidth="1"/>
    <col min="1279" max="1287" width="13.125" style="507" customWidth="1"/>
    <col min="1288" max="1532" width="9" style="507"/>
    <col min="1533" max="1534" width="7.375" style="507" customWidth="1"/>
    <col min="1535" max="1543" width="13.125" style="507" customWidth="1"/>
    <col min="1544" max="1788" width="9" style="507"/>
    <col min="1789" max="1790" width="7.375" style="507" customWidth="1"/>
    <col min="1791" max="1799" width="13.125" style="507" customWidth="1"/>
    <col min="1800" max="2044" width="9" style="507"/>
    <col min="2045" max="2046" width="7.375" style="507" customWidth="1"/>
    <col min="2047" max="2055" width="13.125" style="507" customWidth="1"/>
    <col min="2056" max="2300" width="9" style="507"/>
    <col min="2301" max="2302" width="7.375" style="507" customWidth="1"/>
    <col min="2303" max="2311" width="13.125" style="507" customWidth="1"/>
    <col min="2312" max="2556" width="9" style="507"/>
    <col min="2557" max="2558" width="7.375" style="507" customWidth="1"/>
    <col min="2559" max="2567" width="13.125" style="507" customWidth="1"/>
    <col min="2568" max="2812" width="9" style="507"/>
    <col min="2813" max="2814" width="7.375" style="507" customWidth="1"/>
    <col min="2815" max="2823" width="13.125" style="507" customWidth="1"/>
    <col min="2824" max="3068" width="9" style="507"/>
    <col min="3069" max="3070" width="7.375" style="507" customWidth="1"/>
    <col min="3071" max="3079" width="13.125" style="507" customWidth="1"/>
    <col min="3080" max="3324" width="9" style="507"/>
    <col min="3325" max="3326" width="7.375" style="507" customWidth="1"/>
    <col min="3327" max="3335" width="13.125" style="507" customWidth="1"/>
    <col min="3336" max="3580" width="9" style="507"/>
    <col min="3581" max="3582" width="7.375" style="507" customWidth="1"/>
    <col min="3583" max="3591" width="13.125" style="507" customWidth="1"/>
    <col min="3592" max="3836" width="9" style="507"/>
    <col min="3837" max="3838" width="7.375" style="507" customWidth="1"/>
    <col min="3839" max="3847" width="13.125" style="507" customWidth="1"/>
    <col min="3848" max="4092" width="9" style="507"/>
    <col min="4093" max="4094" width="7.375" style="507" customWidth="1"/>
    <col min="4095" max="4103" width="13.125" style="507" customWidth="1"/>
    <col min="4104" max="4348" width="9" style="507"/>
    <col min="4349" max="4350" width="7.375" style="507" customWidth="1"/>
    <col min="4351" max="4359" width="13.125" style="507" customWidth="1"/>
    <col min="4360" max="4604" width="9" style="507"/>
    <col min="4605" max="4606" width="7.375" style="507" customWidth="1"/>
    <col min="4607" max="4615" width="13.125" style="507" customWidth="1"/>
    <col min="4616" max="4860" width="9" style="507"/>
    <col min="4861" max="4862" width="7.375" style="507" customWidth="1"/>
    <col min="4863" max="4871" width="13.125" style="507" customWidth="1"/>
    <col min="4872" max="5116" width="9" style="507"/>
    <col min="5117" max="5118" width="7.375" style="507" customWidth="1"/>
    <col min="5119" max="5127" width="13.125" style="507" customWidth="1"/>
    <col min="5128" max="5372" width="9" style="507"/>
    <col min="5373" max="5374" width="7.375" style="507" customWidth="1"/>
    <col min="5375" max="5383" width="13.125" style="507" customWidth="1"/>
    <col min="5384" max="5628" width="9" style="507"/>
    <col min="5629" max="5630" width="7.375" style="507" customWidth="1"/>
    <col min="5631" max="5639" width="13.125" style="507" customWidth="1"/>
    <col min="5640" max="5884" width="9" style="507"/>
    <col min="5885" max="5886" width="7.375" style="507" customWidth="1"/>
    <col min="5887" max="5895" width="13.125" style="507" customWidth="1"/>
    <col min="5896" max="6140" width="9" style="507"/>
    <col min="6141" max="6142" width="7.375" style="507" customWidth="1"/>
    <col min="6143" max="6151" width="13.125" style="507" customWidth="1"/>
    <col min="6152" max="6396" width="9" style="507"/>
    <col min="6397" max="6398" width="7.375" style="507" customWidth="1"/>
    <col min="6399" max="6407" width="13.125" style="507" customWidth="1"/>
    <col min="6408" max="6652" width="9" style="507"/>
    <col min="6653" max="6654" width="7.375" style="507" customWidth="1"/>
    <col min="6655" max="6663" width="13.125" style="507" customWidth="1"/>
    <col min="6664" max="6908" width="9" style="507"/>
    <col min="6909" max="6910" width="7.375" style="507" customWidth="1"/>
    <col min="6911" max="6919" width="13.125" style="507" customWidth="1"/>
    <col min="6920" max="7164" width="9" style="507"/>
    <col min="7165" max="7166" width="7.375" style="507" customWidth="1"/>
    <col min="7167" max="7175" width="13.125" style="507" customWidth="1"/>
    <col min="7176" max="7420" width="9" style="507"/>
    <col min="7421" max="7422" width="7.375" style="507" customWidth="1"/>
    <col min="7423" max="7431" width="13.125" style="507" customWidth="1"/>
    <col min="7432" max="7676" width="9" style="507"/>
    <col min="7677" max="7678" width="7.375" style="507" customWidth="1"/>
    <col min="7679" max="7687" width="13.125" style="507" customWidth="1"/>
    <col min="7688" max="7932" width="9" style="507"/>
    <col min="7933" max="7934" width="7.375" style="507" customWidth="1"/>
    <col min="7935" max="7943" width="13.125" style="507" customWidth="1"/>
    <col min="7944" max="8188" width="9" style="507"/>
    <col min="8189" max="8190" width="7.375" style="507" customWidth="1"/>
    <col min="8191" max="8199" width="13.125" style="507" customWidth="1"/>
    <col min="8200" max="8444" width="9" style="507"/>
    <col min="8445" max="8446" width="7.375" style="507" customWidth="1"/>
    <col min="8447" max="8455" width="13.125" style="507" customWidth="1"/>
    <col min="8456" max="8700" width="9" style="507"/>
    <col min="8701" max="8702" width="7.375" style="507" customWidth="1"/>
    <col min="8703" max="8711" width="13.125" style="507" customWidth="1"/>
    <col min="8712" max="8956" width="9" style="507"/>
    <col min="8957" max="8958" width="7.375" style="507" customWidth="1"/>
    <col min="8959" max="8967" width="13.125" style="507" customWidth="1"/>
    <col min="8968" max="9212" width="9" style="507"/>
    <col min="9213" max="9214" width="7.375" style="507" customWidth="1"/>
    <col min="9215" max="9223" width="13.125" style="507" customWidth="1"/>
    <col min="9224" max="9468" width="9" style="507"/>
    <col min="9469" max="9470" width="7.375" style="507" customWidth="1"/>
    <col min="9471" max="9479" width="13.125" style="507" customWidth="1"/>
    <col min="9480" max="9724" width="9" style="507"/>
    <col min="9725" max="9726" width="7.375" style="507" customWidth="1"/>
    <col min="9727" max="9735" width="13.125" style="507" customWidth="1"/>
    <col min="9736" max="9980" width="9" style="507"/>
    <col min="9981" max="9982" width="7.375" style="507" customWidth="1"/>
    <col min="9983" max="9991" width="13.125" style="507" customWidth="1"/>
    <col min="9992" max="10236" width="9" style="507"/>
    <col min="10237" max="10238" width="7.375" style="507" customWidth="1"/>
    <col min="10239" max="10247" width="13.125" style="507" customWidth="1"/>
    <col min="10248" max="10492" width="9" style="507"/>
    <col min="10493" max="10494" width="7.375" style="507" customWidth="1"/>
    <col min="10495" max="10503" width="13.125" style="507" customWidth="1"/>
    <col min="10504" max="10748" width="9" style="507"/>
    <col min="10749" max="10750" width="7.375" style="507" customWidth="1"/>
    <col min="10751" max="10759" width="13.125" style="507" customWidth="1"/>
    <col min="10760" max="11004" width="9" style="507"/>
    <col min="11005" max="11006" width="7.375" style="507" customWidth="1"/>
    <col min="11007" max="11015" width="13.125" style="507" customWidth="1"/>
    <col min="11016" max="11260" width="9" style="507"/>
    <col min="11261" max="11262" width="7.375" style="507" customWidth="1"/>
    <col min="11263" max="11271" width="13.125" style="507" customWidth="1"/>
    <col min="11272" max="11516" width="9" style="507"/>
    <col min="11517" max="11518" width="7.375" style="507" customWidth="1"/>
    <col min="11519" max="11527" width="13.125" style="507" customWidth="1"/>
    <col min="11528" max="11772" width="9" style="507"/>
    <col min="11773" max="11774" width="7.375" style="507" customWidth="1"/>
    <col min="11775" max="11783" width="13.125" style="507" customWidth="1"/>
    <col min="11784" max="12028" width="9" style="507"/>
    <col min="12029" max="12030" width="7.375" style="507" customWidth="1"/>
    <col min="12031" max="12039" width="13.125" style="507" customWidth="1"/>
    <col min="12040" max="12284" width="9" style="507"/>
    <col min="12285" max="12286" width="7.375" style="507" customWidth="1"/>
    <col min="12287" max="12295" width="13.125" style="507" customWidth="1"/>
    <col min="12296" max="12540" width="9" style="507"/>
    <col min="12541" max="12542" width="7.375" style="507" customWidth="1"/>
    <col min="12543" max="12551" width="13.125" style="507" customWidth="1"/>
    <col min="12552" max="12796" width="9" style="507"/>
    <col min="12797" max="12798" width="7.375" style="507" customWidth="1"/>
    <col min="12799" max="12807" width="13.125" style="507" customWidth="1"/>
    <col min="12808" max="13052" width="9" style="507"/>
    <col min="13053" max="13054" width="7.375" style="507" customWidth="1"/>
    <col min="13055" max="13063" width="13.125" style="507" customWidth="1"/>
    <col min="13064" max="13308" width="9" style="507"/>
    <col min="13309" max="13310" width="7.375" style="507" customWidth="1"/>
    <col min="13311" max="13319" width="13.125" style="507" customWidth="1"/>
    <col min="13320" max="13564" width="9" style="507"/>
    <col min="13565" max="13566" width="7.375" style="507" customWidth="1"/>
    <col min="13567" max="13575" width="13.125" style="507" customWidth="1"/>
    <col min="13576" max="13820" width="9" style="507"/>
    <col min="13821" max="13822" width="7.375" style="507" customWidth="1"/>
    <col min="13823" max="13831" width="13.125" style="507" customWidth="1"/>
    <col min="13832" max="14076" width="9" style="507"/>
    <col min="14077" max="14078" width="7.375" style="507" customWidth="1"/>
    <col min="14079" max="14087" width="13.125" style="507" customWidth="1"/>
    <col min="14088" max="14332" width="9" style="507"/>
    <col min="14333" max="14334" width="7.375" style="507" customWidth="1"/>
    <col min="14335" max="14343" width="13.125" style="507" customWidth="1"/>
    <col min="14344" max="14588" width="9" style="507"/>
    <col min="14589" max="14590" width="7.375" style="507" customWidth="1"/>
    <col min="14591" max="14599" width="13.125" style="507" customWidth="1"/>
    <col min="14600" max="14844" width="9" style="507"/>
    <col min="14845" max="14846" width="7.375" style="507" customWidth="1"/>
    <col min="14847" max="14855" width="13.125" style="507" customWidth="1"/>
    <col min="14856" max="15100" width="9" style="507"/>
    <col min="15101" max="15102" width="7.375" style="507" customWidth="1"/>
    <col min="15103" max="15111" width="13.125" style="507" customWidth="1"/>
    <col min="15112" max="15356" width="9" style="507"/>
    <col min="15357" max="15358" width="7.375" style="507" customWidth="1"/>
    <col min="15359" max="15367" width="13.125" style="507" customWidth="1"/>
    <col min="15368" max="15612" width="9" style="507"/>
    <col min="15613" max="15614" width="7.375" style="507" customWidth="1"/>
    <col min="15615" max="15623" width="13.125" style="507" customWidth="1"/>
    <col min="15624" max="15868" width="9" style="507"/>
    <col min="15869" max="15870" width="7.375" style="507" customWidth="1"/>
    <col min="15871" max="15879" width="13.125" style="507" customWidth="1"/>
    <col min="15880" max="16124" width="9" style="507"/>
    <col min="16125" max="16126" width="7.375" style="507" customWidth="1"/>
    <col min="16127" max="16135" width="13.125" style="507" customWidth="1"/>
    <col min="16136" max="16380" width="9" style="507"/>
    <col min="16381" max="16384" width="8.875" style="507" customWidth="1"/>
  </cols>
  <sheetData>
    <row r="1" spans="1:16" s="492" customFormat="1">
      <c r="A1" s="1262" t="s">
        <v>789</v>
      </c>
      <c r="B1" s="1262"/>
      <c r="C1" s="1262"/>
      <c r="D1" s="1262"/>
      <c r="E1" s="1262"/>
      <c r="F1" s="1262"/>
      <c r="G1" s="1262"/>
    </row>
    <row r="2" spans="1:16" s="494" customFormat="1" ht="15" customHeight="1">
      <c r="A2" s="742"/>
      <c r="B2" s="742"/>
      <c r="C2" s="1263" t="s">
        <v>941</v>
      </c>
      <c r="D2" s="1263"/>
      <c r="E2" s="1263"/>
      <c r="F2" s="1263"/>
    </row>
    <row r="3" spans="1:16" s="494" customFormat="1" ht="15" customHeight="1">
      <c r="A3" s="493"/>
      <c r="B3" s="493"/>
      <c r="C3" s="706"/>
      <c r="D3" s="706"/>
      <c r="E3" s="706"/>
      <c r="F3" s="706"/>
      <c r="G3" s="746" t="s">
        <v>945</v>
      </c>
    </row>
    <row r="4" spans="1:16" s="495" customFormat="1" ht="21.75" customHeight="1">
      <c r="A4" s="1264"/>
      <c r="B4" s="1264"/>
      <c r="C4" s="1266" t="s">
        <v>577</v>
      </c>
      <c r="D4" s="1268" t="s">
        <v>942</v>
      </c>
      <c r="E4" s="1269"/>
      <c r="F4" s="1269"/>
      <c r="G4" s="1269"/>
    </row>
    <row r="5" spans="1:16" s="495" customFormat="1" ht="95.25" customHeight="1">
      <c r="A5" s="1265"/>
      <c r="B5" s="1265"/>
      <c r="C5" s="1267"/>
      <c r="D5" s="496" t="s">
        <v>790</v>
      </c>
      <c r="E5" s="743" t="s">
        <v>791</v>
      </c>
      <c r="F5" s="744" t="s">
        <v>792</v>
      </c>
      <c r="G5" s="744" t="s">
        <v>793</v>
      </c>
    </row>
    <row r="6" spans="1:16" s="494" customFormat="1" ht="18" customHeight="1">
      <c r="A6" s="497" t="s">
        <v>794</v>
      </c>
      <c r="B6" s="497"/>
      <c r="C6" s="498">
        <v>35748</v>
      </c>
      <c r="D6" s="498" t="str">
        <f>CONCATENATE(TEXT(I6,"#,##0")," ","(",M6,"%",")")</f>
        <v>14,722 (41.18%)</v>
      </c>
      <c r="E6" s="498" t="str">
        <f>CONCATENATE(TEXT(J6,"#,##0")," ","(",N6,"%",")")</f>
        <v>5,105 (14.28%)</v>
      </c>
      <c r="F6" s="498" t="str">
        <f>CONCATENATE(TEXT(K6,"#,##0")," ","(",O6,"%",")")</f>
        <v>4,386 (12.27%)</v>
      </c>
      <c r="G6" s="498" t="str">
        <f>CONCATENATE(TEXT(L6,"#,##0")," ","(",P6,"%",")")</f>
        <v>5,231 (14.63%)</v>
      </c>
      <c r="I6" s="494">
        <v>14722</v>
      </c>
      <c r="J6" s="494">
        <v>5105</v>
      </c>
      <c r="K6" s="494">
        <v>4386</v>
      </c>
      <c r="L6" s="494">
        <v>5231</v>
      </c>
      <c r="M6" s="494">
        <f>ROUND(I6/$C6*100,2)</f>
        <v>41.18</v>
      </c>
      <c r="N6" s="494">
        <f t="shared" ref="N6:P20" si="0">ROUND(J6/$C6*100,2)</f>
        <v>14.28</v>
      </c>
      <c r="O6" s="494">
        <f t="shared" si="0"/>
        <v>12.27</v>
      </c>
      <c r="P6" s="494">
        <f t="shared" si="0"/>
        <v>14.63</v>
      </c>
    </row>
    <row r="7" spans="1:16" s="494" customFormat="1" ht="18" customHeight="1">
      <c r="A7" s="499"/>
      <c r="B7" s="499" t="s">
        <v>795</v>
      </c>
      <c r="C7" s="498">
        <v>24322</v>
      </c>
      <c r="D7" s="498" t="str">
        <f t="shared" ref="D7:D19" si="1">CONCATENATE(TEXT(I7,"#,##0")," ","(",M7,"%",")")</f>
        <v>10,782 (44.33%)</v>
      </c>
      <c r="E7" s="498" t="str">
        <f t="shared" ref="E7:E20" si="2">CONCATENATE(TEXT(J7,"#,##0")," ","(",N7,"%",")")</f>
        <v>4,054 (16.67%)</v>
      </c>
      <c r="F7" s="498" t="str">
        <f t="shared" ref="F7:F20" si="3">CONCATENATE(TEXT(K7,"#,##0")," ","(",O7,"%",")")</f>
        <v>3,119 (12.82%)</v>
      </c>
      <c r="G7" s="498" t="str">
        <f t="shared" ref="G7:G17" si="4">CONCATENATE(TEXT(L7,"#,##0")," ","(",P7,"%",")")</f>
        <v>3,609 (14.84%)</v>
      </c>
      <c r="I7" s="494">
        <v>10782</v>
      </c>
      <c r="J7" s="494">
        <v>4054</v>
      </c>
      <c r="K7" s="494">
        <v>3119</v>
      </c>
      <c r="L7" s="494">
        <v>3609</v>
      </c>
      <c r="M7" s="494">
        <f t="shared" ref="M7:M19" si="5">ROUND(I7/$C7*100,2)</f>
        <v>44.33</v>
      </c>
      <c r="N7" s="494">
        <f t="shared" si="0"/>
        <v>16.670000000000002</v>
      </c>
      <c r="O7" s="494">
        <f t="shared" si="0"/>
        <v>12.82</v>
      </c>
      <c r="P7" s="494">
        <f t="shared" si="0"/>
        <v>14.84</v>
      </c>
    </row>
    <row r="8" spans="1:16" s="494" customFormat="1" ht="18" customHeight="1">
      <c r="A8" s="500"/>
      <c r="B8" s="500" t="s">
        <v>796</v>
      </c>
      <c r="C8" s="519">
        <v>11426</v>
      </c>
      <c r="D8" s="519" t="str">
        <f t="shared" si="1"/>
        <v>3,940 (34.48%)</v>
      </c>
      <c r="E8" s="519" t="str">
        <f>CONCATENATE(TEXT(J8,"#,##0")," ","(",N8,"0%",")")</f>
        <v>1,051 (9.20%)</v>
      </c>
      <c r="F8" s="519" t="str">
        <f t="shared" si="3"/>
        <v>1,267 (11.09%)</v>
      </c>
      <c r="G8" s="519" t="str">
        <f>CONCATENATE(TEXT(L8,"#,##0")," ","(",P8,"0%",")")</f>
        <v>1,622 (14.20%)</v>
      </c>
      <c r="I8" s="494">
        <v>3940</v>
      </c>
      <c r="J8" s="494">
        <v>1051</v>
      </c>
      <c r="K8" s="494">
        <v>1267</v>
      </c>
      <c r="L8" s="494">
        <v>1622</v>
      </c>
      <c r="M8" s="494">
        <f t="shared" si="5"/>
        <v>34.479999999999997</v>
      </c>
      <c r="N8" s="494">
        <f t="shared" si="0"/>
        <v>9.1999999999999993</v>
      </c>
      <c r="O8" s="494">
        <f t="shared" si="0"/>
        <v>11.09</v>
      </c>
      <c r="P8" s="494">
        <f t="shared" si="0"/>
        <v>14.2</v>
      </c>
    </row>
    <row r="9" spans="1:16" s="494" customFormat="1" ht="18" customHeight="1">
      <c r="A9" s="497" t="s">
        <v>797</v>
      </c>
      <c r="B9" s="497"/>
      <c r="C9" s="498">
        <v>36292</v>
      </c>
      <c r="D9" s="498" t="str">
        <f t="shared" si="1"/>
        <v>14,758 (40.66%)</v>
      </c>
      <c r="E9" s="498" t="str">
        <f t="shared" si="2"/>
        <v>5,454 (15.03%)</v>
      </c>
      <c r="F9" s="498" t="str">
        <f t="shared" si="3"/>
        <v>4,518 (12.45%)</v>
      </c>
      <c r="G9" s="498" t="str">
        <f t="shared" si="4"/>
        <v>4,786 (13.19%)</v>
      </c>
      <c r="I9" s="494">
        <v>14758</v>
      </c>
      <c r="J9" s="494">
        <v>5454</v>
      </c>
      <c r="K9" s="494">
        <v>4518</v>
      </c>
      <c r="L9" s="494">
        <v>4786</v>
      </c>
      <c r="M9" s="494">
        <f t="shared" si="5"/>
        <v>40.659999999999997</v>
      </c>
      <c r="N9" s="494">
        <f t="shared" si="0"/>
        <v>15.03</v>
      </c>
      <c r="O9" s="494">
        <f t="shared" si="0"/>
        <v>12.45</v>
      </c>
      <c r="P9" s="494">
        <f t="shared" si="0"/>
        <v>13.19</v>
      </c>
    </row>
    <row r="10" spans="1:16" s="494" customFormat="1" ht="18" customHeight="1">
      <c r="A10" s="499"/>
      <c r="B10" s="499" t="s">
        <v>795</v>
      </c>
      <c r="C10" s="498">
        <v>24729</v>
      </c>
      <c r="D10" s="498" t="str">
        <f t="shared" si="1"/>
        <v>10,842 (43.84%)</v>
      </c>
      <c r="E10" s="498" t="str">
        <f t="shared" si="2"/>
        <v>4,355 (17.61%)</v>
      </c>
      <c r="F10" s="498" t="str">
        <f t="shared" si="3"/>
        <v>3,172 (12.83%)</v>
      </c>
      <c r="G10" s="498" t="str">
        <f t="shared" si="4"/>
        <v>3,315 (13.41%)</v>
      </c>
      <c r="I10" s="494">
        <v>10842</v>
      </c>
      <c r="J10" s="494">
        <v>4355</v>
      </c>
      <c r="K10" s="494">
        <v>3172</v>
      </c>
      <c r="L10" s="494">
        <v>3315</v>
      </c>
      <c r="M10" s="494">
        <f t="shared" si="5"/>
        <v>43.84</v>
      </c>
      <c r="N10" s="494">
        <f t="shared" si="0"/>
        <v>17.61</v>
      </c>
      <c r="O10" s="494">
        <f t="shared" si="0"/>
        <v>12.83</v>
      </c>
      <c r="P10" s="494">
        <f t="shared" si="0"/>
        <v>13.41</v>
      </c>
    </row>
    <row r="11" spans="1:16" s="494" customFormat="1" ht="18" customHeight="1">
      <c r="A11" s="500"/>
      <c r="B11" s="500" t="s">
        <v>798</v>
      </c>
      <c r="C11" s="501">
        <v>11563</v>
      </c>
      <c r="D11" s="519" t="str">
        <f t="shared" si="1"/>
        <v>3,916 (33.87%)</v>
      </c>
      <c r="E11" s="519" t="str">
        <f>CONCATENATE(TEXT(J11,"#,##0")," ","(",N11,"0%",")")</f>
        <v>1,099 (9.50%)</v>
      </c>
      <c r="F11" s="519" t="str">
        <f t="shared" si="3"/>
        <v>1,346 (11.64%)</v>
      </c>
      <c r="G11" s="519" t="str">
        <f t="shared" si="4"/>
        <v>1,471 (12.72%)</v>
      </c>
      <c r="I11" s="494">
        <v>3916</v>
      </c>
      <c r="J11" s="494">
        <v>1099</v>
      </c>
      <c r="K11" s="494">
        <v>1346</v>
      </c>
      <c r="L11" s="494">
        <v>1471</v>
      </c>
      <c r="M11" s="494">
        <f t="shared" si="5"/>
        <v>33.869999999999997</v>
      </c>
      <c r="N11" s="494">
        <f t="shared" si="0"/>
        <v>9.5</v>
      </c>
      <c r="O11" s="494">
        <f t="shared" si="0"/>
        <v>11.64</v>
      </c>
      <c r="P11" s="494">
        <f t="shared" si="0"/>
        <v>12.72</v>
      </c>
    </row>
    <row r="12" spans="1:16" s="494" customFormat="1" ht="18" customHeight="1">
      <c r="A12" s="497" t="s">
        <v>799</v>
      </c>
      <c r="B12" s="497"/>
      <c r="C12" s="502">
        <v>35398</v>
      </c>
      <c r="D12" s="498" t="str">
        <f t="shared" si="1"/>
        <v>13,280 (37.52%)</v>
      </c>
      <c r="E12" s="498" t="str">
        <f t="shared" si="2"/>
        <v>5,303 (14.98%)</v>
      </c>
      <c r="F12" s="498" t="str">
        <f t="shared" si="3"/>
        <v>4,218 (11.92%)</v>
      </c>
      <c r="G12" s="498" t="str">
        <f t="shared" si="4"/>
        <v>3,759 (10.62%)</v>
      </c>
      <c r="I12" s="494">
        <v>13280</v>
      </c>
      <c r="J12" s="494">
        <v>5303</v>
      </c>
      <c r="K12" s="494">
        <v>4218</v>
      </c>
      <c r="L12" s="494">
        <v>3759</v>
      </c>
      <c r="M12" s="494">
        <f t="shared" si="5"/>
        <v>37.520000000000003</v>
      </c>
      <c r="N12" s="494">
        <f t="shared" si="0"/>
        <v>14.98</v>
      </c>
      <c r="O12" s="494">
        <f t="shared" si="0"/>
        <v>11.92</v>
      </c>
      <c r="P12" s="494">
        <f t="shared" si="0"/>
        <v>10.62</v>
      </c>
    </row>
    <row r="13" spans="1:16" s="494" customFormat="1" ht="18" customHeight="1">
      <c r="A13" s="499"/>
      <c r="B13" s="499" t="s">
        <v>795</v>
      </c>
      <c r="C13" s="498">
        <v>25346</v>
      </c>
      <c r="D13" s="498" t="str">
        <f t="shared" si="1"/>
        <v>9,893 (39.03%)</v>
      </c>
      <c r="E13" s="498" t="str">
        <f t="shared" si="2"/>
        <v>4,231 (16.69%)</v>
      </c>
      <c r="F13" s="498" t="str">
        <f t="shared" si="3"/>
        <v>2,983 (11.77%)</v>
      </c>
      <c r="G13" s="498" t="str">
        <f t="shared" si="4"/>
        <v>2,679 (10.57%)</v>
      </c>
      <c r="I13" s="494">
        <v>9893</v>
      </c>
      <c r="J13" s="494">
        <v>4231</v>
      </c>
      <c r="K13" s="494">
        <v>2983</v>
      </c>
      <c r="L13" s="494">
        <v>2679</v>
      </c>
      <c r="M13" s="494">
        <f t="shared" si="5"/>
        <v>39.03</v>
      </c>
      <c r="N13" s="494">
        <f t="shared" si="0"/>
        <v>16.690000000000001</v>
      </c>
      <c r="O13" s="494">
        <f t="shared" si="0"/>
        <v>11.77</v>
      </c>
      <c r="P13" s="494">
        <f t="shared" si="0"/>
        <v>10.57</v>
      </c>
    </row>
    <row r="14" spans="1:16" s="494" customFormat="1" ht="18" customHeight="1">
      <c r="A14" s="500"/>
      <c r="B14" s="500" t="s">
        <v>796</v>
      </c>
      <c r="C14" s="498">
        <v>10052</v>
      </c>
      <c r="D14" s="519" t="str">
        <f t="shared" si="1"/>
        <v>3,387 (33.69%)</v>
      </c>
      <c r="E14" s="519" t="str">
        <f t="shared" si="2"/>
        <v>1,072 (10.66%)</v>
      </c>
      <c r="F14" s="519" t="str">
        <f t="shared" si="3"/>
        <v>1,235 (12.29%)</v>
      </c>
      <c r="G14" s="519" t="str">
        <f t="shared" si="4"/>
        <v>1,080 (10.74%)</v>
      </c>
      <c r="I14" s="494">
        <v>3387</v>
      </c>
      <c r="J14" s="494">
        <v>1072</v>
      </c>
      <c r="K14" s="494">
        <v>1235</v>
      </c>
      <c r="L14" s="494">
        <v>1080</v>
      </c>
      <c r="M14" s="494">
        <f t="shared" si="5"/>
        <v>33.69</v>
      </c>
      <c r="N14" s="494">
        <f t="shared" si="0"/>
        <v>10.66</v>
      </c>
      <c r="O14" s="494">
        <f t="shared" si="0"/>
        <v>12.29</v>
      </c>
      <c r="P14" s="494">
        <f t="shared" si="0"/>
        <v>10.74</v>
      </c>
    </row>
    <row r="15" spans="1:16" s="494" customFormat="1" ht="18" customHeight="1">
      <c r="A15" s="497" t="s">
        <v>800</v>
      </c>
      <c r="B15" s="497"/>
      <c r="C15" s="502">
        <v>37126</v>
      </c>
      <c r="D15" s="498" t="str">
        <f t="shared" si="1"/>
        <v>7,747 (20.87%)</v>
      </c>
      <c r="E15" s="498" t="str">
        <f t="shared" si="2"/>
        <v>4,365 (11.76%)</v>
      </c>
      <c r="F15" s="498" t="str">
        <f t="shared" si="3"/>
        <v>2,661 (7.17%)</v>
      </c>
      <c r="G15" s="498" t="str">
        <f t="shared" si="4"/>
        <v>721 (1.94%)</v>
      </c>
      <c r="I15" s="494">
        <v>7747</v>
      </c>
      <c r="J15" s="494">
        <v>4365</v>
      </c>
      <c r="K15" s="494">
        <v>2661</v>
      </c>
      <c r="L15" s="494">
        <v>721</v>
      </c>
      <c r="M15" s="494">
        <f t="shared" si="5"/>
        <v>20.87</v>
      </c>
      <c r="N15" s="494">
        <f t="shared" si="0"/>
        <v>11.76</v>
      </c>
      <c r="O15" s="494">
        <f t="shared" si="0"/>
        <v>7.17</v>
      </c>
      <c r="P15" s="494">
        <f t="shared" si="0"/>
        <v>1.94</v>
      </c>
    </row>
    <row r="16" spans="1:16" s="494" customFormat="1" ht="18" customHeight="1">
      <c r="A16" s="499"/>
      <c r="B16" s="499" t="s">
        <v>801</v>
      </c>
      <c r="C16" s="498">
        <v>25483</v>
      </c>
      <c r="D16" s="498" t="str">
        <f t="shared" si="1"/>
        <v>6,020 (23.62%)</v>
      </c>
      <c r="E16" s="498" t="str">
        <f t="shared" si="2"/>
        <v>3,555 (13.95%)</v>
      </c>
      <c r="F16" s="498" t="str">
        <f t="shared" si="3"/>
        <v>1,935 (7.59%)</v>
      </c>
      <c r="G16" s="498" t="str">
        <f t="shared" si="4"/>
        <v>530 (2.08%)</v>
      </c>
      <c r="I16" s="494">
        <v>6020</v>
      </c>
      <c r="J16" s="494">
        <v>3555</v>
      </c>
      <c r="K16" s="494">
        <v>1935</v>
      </c>
      <c r="L16" s="494">
        <v>530</v>
      </c>
      <c r="M16" s="494">
        <f t="shared" si="5"/>
        <v>23.62</v>
      </c>
      <c r="N16" s="494">
        <f t="shared" si="0"/>
        <v>13.95</v>
      </c>
      <c r="O16" s="494">
        <f t="shared" si="0"/>
        <v>7.59</v>
      </c>
      <c r="P16" s="494">
        <f t="shared" si="0"/>
        <v>2.08</v>
      </c>
    </row>
    <row r="17" spans="1:16" s="494" customFormat="1" ht="18" customHeight="1">
      <c r="A17" s="500"/>
      <c r="B17" s="500" t="s">
        <v>796</v>
      </c>
      <c r="C17" s="498">
        <v>11643</v>
      </c>
      <c r="D17" s="519" t="str">
        <f t="shared" si="1"/>
        <v>1,727 (14.83%)</v>
      </c>
      <c r="E17" s="519" t="str">
        <f t="shared" si="2"/>
        <v>810 (6.96%)</v>
      </c>
      <c r="F17" s="519" t="str">
        <f t="shared" si="3"/>
        <v>726 (6.24%)</v>
      </c>
      <c r="G17" s="519" t="str">
        <f t="shared" si="4"/>
        <v>191 (1.64%)</v>
      </c>
      <c r="I17" s="494">
        <v>1727</v>
      </c>
      <c r="J17" s="494">
        <v>810</v>
      </c>
      <c r="K17" s="494">
        <v>726</v>
      </c>
      <c r="L17" s="494">
        <v>191</v>
      </c>
      <c r="M17" s="494">
        <f t="shared" si="5"/>
        <v>14.83</v>
      </c>
      <c r="N17" s="494">
        <f t="shared" si="0"/>
        <v>6.96</v>
      </c>
      <c r="O17" s="494">
        <f t="shared" si="0"/>
        <v>6.24</v>
      </c>
      <c r="P17" s="494">
        <f t="shared" si="0"/>
        <v>1.64</v>
      </c>
    </row>
    <row r="18" spans="1:16" s="494" customFormat="1" ht="18" customHeight="1">
      <c r="A18" s="503" t="s">
        <v>802</v>
      </c>
      <c r="B18" s="497"/>
      <c r="C18" s="502">
        <v>35445</v>
      </c>
      <c r="D18" s="498" t="str">
        <f t="shared" si="1"/>
        <v>1,116 (3.15%)</v>
      </c>
      <c r="E18" s="498" t="str">
        <f t="shared" si="2"/>
        <v>1,031 (2.91%)</v>
      </c>
      <c r="F18" s="498" t="str">
        <f t="shared" si="3"/>
        <v>85 (0.24%)</v>
      </c>
      <c r="G18" s="498" t="s">
        <v>512</v>
      </c>
      <c r="I18" s="494">
        <v>1116</v>
      </c>
      <c r="J18" s="494">
        <v>1031</v>
      </c>
      <c r="K18" s="494">
        <v>85</v>
      </c>
      <c r="L18" s="494">
        <v>0</v>
      </c>
      <c r="M18" s="494">
        <f t="shared" si="5"/>
        <v>3.15</v>
      </c>
      <c r="N18" s="494">
        <f t="shared" si="0"/>
        <v>2.91</v>
      </c>
      <c r="O18" s="494">
        <f t="shared" si="0"/>
        <v>0.24</v>
      </c>
      <c r="P18" s="494">
        <f t="shared" si="0"/>
        <v>0</v>
      </c>
    </row>
    <row r="19" spans="1:16" s="494" customFormat="1" ht="18" customHeight="1">
      <c r="A19" s="499"/>
      <c r="B19" s="499" t="s">
        <v>795</v>
      </c>
      <c r="C19" s="498">
        <v>24065</v>
      </c>
      <c r="D19" s="498" t="str">
        <f t="shared" si="1"/>
        <v>934 (3.88%)</v>
      </c>
      <c r="E19" s="498" t="str">
        <f t="shared" si="2"/>
        <v>870 (3.62%)</v>
      </c>
      <c r="F19" s="498" t="str">
        <f t="shared" si="3"/>
        <v>64 (0.27%)</v>
      </c>
      <c r="G19" s="498" t="s">
        <v>512</v>
      </c>
      <c r="I19" s="494">
        <v>934</v>
      </c>
      <c r="J19" s="494">
        <v>870</v>
      </c>
      <c r="K19" s="494">
        <v>64</v>
      </c>
      <c r="L19" s="494">
        <v>0</v>
      </c>
      <c r="M19" s="494">
        <f t="shared" si="5"/>
        <v>3.88</v>
      </c>
      <c r="N19" s="494">
        <f t="shared" si="0"/>
        <v>3.62</v>
      </c>
      <c r="O19" s="494">
        <f t="shared" si="0"/>
        <v>0.27</v>
      </c>
      <c r="P19" s="494">
        <f t="shared" si="0"/>
        <v>0</v>
      </c>
    </row>
    <row r="20" spans="1:16" s="494" customFormat="1" ht="18" customHeight="1">
      <c r="A20" s="499"/>
      <c r="B20" s="499" t="s">
        <v>803</v>
      </c>
      <c r="C20" s="498">
        <v>11380</v>
      </c>
      <c r="D20" s="498" t="str">
        <f>CONCATENATE(TEXT(I20,"#,##0")," ","(",M20,"0%",")")</f>
        <v>182 (1.60%)</v>
      </c>
      <c r="E20" s="498" t="str">
        <f t="shared" si="2"/>
        <v>161 (1.41%)</v>
      </c>
      <c r="F20" s="498" t="str">
        <f t="shared" si="3"/>
        <v>21 (0.18%)</v>
      </c>
      <c r="G20" s="498" t="s">
        <v>512</v>
      </c>
      <c r="I20" s="494">
        <v>182</v>
      </c>
      <c r="J20" s="494">
        <v>161</v>
      </c>
      <c r="K20" s="494">
        <v>21</v>
      </c>
      <c r="L20" s="494">
        <v>0</v>
      </c>
      <c r="M20" s="494">
        <f>ROUND(I20/$C20*100,2)</f>
        <v>1.6</v>
      </c>
      <c r="N20" s="494">
        <f t="shared" si="0"/>
        <v>1.41</v>
      </c>
      <c r="O20" s="494">
        <f t="shared" si="0"/>
        <v>0.18</v>
      </c>
      <c r="P20" s="494">
        <f t="shared" si="0"/>
        <v>0</v>
      </c>
    </row>
    <row r="21" spans="1:16" s="494" customFormat="1" ht="13.5" customHeight="1">
      <c r="A21" s="1259" t="s">
        <v>943</v>
      </c>
      <c r="B21" s="1260"/>
      <c r="C21" s="1260"/>
      <c r="D21" s="1260"/>
      <c r="E21" s="1260"/>
      <c r="F21" s="1260"/>
      <c r="G21" s="1260"/>
    </row>
    <row r="22" spans="1:16" s="504" customFormat="1" ht="61.5" customHeight="1">
      <c r="A22" s="1261" t="s">
        <v>944</v>
      </c>
      <c r="B22" s="1261"/>
      <c r="C22" s="1261"/>
      <c r="D22" s="1261"/>
      <c r="E22" s="1261"/>
      <c r="F22" s="1261"/>
      <c r="G22" s="1261"/>
    </row>
    <row r="23" spans="1:16" s="504" customFormat="1" ht="13.5" customHeight="1">
      <c r="A23" s="505"/>
      <c r="B23" s="745"/>
      <c r="C23" s="745"/>
      <c r="D23" s="745"/>
      <c r="E23" s="745"/>
      <c r="F23" s="745"/>
      <c r="G23" s="745"/>
    </row>
    <row r="24" spans="1:16" s="504" customFormat="1" ht="13.5" customHeight="1">
      <c r="A24" s="505"/>
      <c r="B24" s="745"/>
      <c r="C24" s="745"/>
      <c r="D24" s="745"/>
      <c r="E24" s="745"/>
      <c r="F24" s="745"/>
      <c r="G24" s="745"/>
    </row>
    <row r="25" spans="1:16" s="504" customFormat="1" ht="13.5" customHeight="1">
      <c r="A25" s="505"/>
      <c r="B25" s="745"/>
      <c r="C25" s="745"/>
      <c r="D25" s="745"/>
      <c r="E25" s="745"/>
      <c r="F25" s="745"/>
      <c r="G25" s="745"/>
    </row>
    <row r="26" spans="1:16" s="504" customFormat="1" ht="13.5" customHeight="1">
      <c r="A26" s="506"/>
      <c r="B26" s="745"/>
      <c r="C26" s="745"/>
      <c r="D26" s="745"/>
      <c r="E26" s="745"/>
      <c r="F26" s="745"/>
      <c r="G26" s="745"/>
    </row>
    <row r="28" spans="1:16">
      <c r="D28" s="507" t="s">
        <v>804</v>
      </c>
    </row>
    <row r="29" spans="1:16">
      <c r="D29" s="507" t="s">
        <v>804</v>
      </c>
      <c r="F29" s="507" t="s">
        <v>804</v>
      </c>
    </row>
  </sheetData>
  <mergeCells count="7">
    <mergeCell ref="A21:G21"/>
    <mergeCell ref="A22:G22"/>
    <mergeCell ref="A1:G1"/>
    <mergeCell ref="C2:F2"/>
    <mergeCell ref="A4:B5"/>
    <mergeCell ref="C4:C5"/>
    <mergeCell ref="D4:G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4"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7"/>
  <sheetViews>
    <sheetView showGridLines="0" zoomScaleNormal="100" workbookViewId="0">
      <selection activeCell="V12" sqref="V12"/>
    </sheetView>
  </sheetViews>
  <sheetFormatPr defaultColWidth="9" defaultRowHeight="15.75"/>
  <cols>
    <col min="1" max="1" width="9.625" style="508" customWidth="1"/>
    <col min="2" max="2" width="9.875" style="508" customWidth="1"/>
    <col min="3" max="18" width="7.625" style="508" customWidth="1"/>
    <col min="19" max="19" width="7.5" style="508" customWidth="1"/>
    <col min="20" max="21" width="6.625" style="508" customWidth="1"/>
    <col min="22" max="16384" width="9" style="508"/>
  </cols>
  <sheetData>
    <row r="1" spans="1:19" ht="28.5" customHeight="1">
      <c r="A1" s="1276" t="s">
        <v>1385</v>
      </c>
      <c r="B1" s="1276"/>
      <c r="C1" s="1276"/>
      <c r="D1" s="1276"/>
      <c r="E1" s="1276"/>
      <c r="F1" s="1276"/>
      <c r="G1" s="1276"/>
      <c r="H1" s="1276"/>
      <c r="I1" s="1276"/>
      <c r="J1" s="1276"/>
      <c r="K1" s="1276"/>
      <c r="L1" s="1276"/>
      <c r="M1" s="1276"/>
      <c r="N1" s="1276"/>
      <c r="O1" s="1276"/>
      <c r="P1" s="1276"/>
      <c r="Q1" s="1276"/>
      <c r="R1" s="1276"/>
    </row>
    <row r="2" spans="1:19" ht="22.35" customHeight="1">
      <c r="A2" s="1277"/>
      <c r="B2" s="1279" t="s">
        <v>578</v>
      </c>
      <c r="C2" s="509"/>
      <c r="D2" s="1282" t="s">
        <v>579</v>
      </c>
      <c r="E2" s="1283"/>
      <c r="F2" s="1283"/>
      <c r="G2" s="1283"/>
      <c r="H2" s="1283"/>
      <c r="I2" s="1283"/>
      <c r="J2" s="510"/>
      <c r="K2" s="511"/>
      <c r="L2" s="1282" t="s">
        <v>580</v>
      </c>
      <c r="M2" s="1283"/>
      <c r="N2" s="1283"/>
      <c r="O2" s="1283"/>
      <c r="P2" s="1283"/>
      <c r="Q2" s="1283"/>
      <c r="R2" s="511"/>
    </row>
    <row r="3" spans="1:19" ht="29.1" customHeight="1">
      <c r="A3" s="1278"/>
      <c r="B3" s="1280"/>
      <c r="C3" s="1284" t="s">
        <v>240</v>
      </c>
      <c r="D3" s="1285"/>
      <c r="E3" s="1272" t="s">
        <v>947</v>
      </c>
      <c r="F3" s="1273"/>
      <c r="G3" s="1273"/>
      <c r="H3" s="1273"/>
      <c r="I3" s="1287" t="s">
        <v>948</v>
      </c>
      <c r="J3" s="1288"/>
      <c r="K3" s="1284" t="s">
        <v>581</v>
      </c>
      <c r="L3" s="1285"/>
      <c r="M3" s="1272" t="s">
        <v>947</v>
      </c>
      <c r="N3" s="1273"/>
      <c r="O3" s="1273"/>
      <c r="P3" s="1273"/>
      <c r="Q3" s="1272" t="s">
        <v>948</v>
      </c>
      <c r="R3" s="1273"/>
    </row>
    <row r="4" spans="1:19" ht="56.45" customHeight="1">
      <c r="A4" s="1278"/>
      <c r="B4" s="1281"/>
      <c r="C4" s="1286"/>
      <c r="D4" s="1286"/>
      <c r="E4" s="1274" t="s">
        <v>582</v>
      </c>
      <c r="F4" s="1274"/>
      <c r="G4" s="1274" t="s">
        <v>583</v>
      </c>
      <c r="H4" s="1274"/>
      <c r="I4" s="747" t="s">
        <v>949</v>
      </c>
      <c r="J4" s="748" t="s">
        <v>585</v>
      </c>
      <c r="K4" s="1286"/>
      <c r="L4" s="1286"/>
      <c r="M4" s="1274" t="s">
        <v>582</v>
      </c>
      <c r="N4" s="1274"/>
      <c r="O4" s="1274" t="s">
        <v>583</v>
      </c>
      <c r="P4" s="1274"/>
      <c r="Q4" s="749" t="s">
        <v>584</v>
      </c>
      <c r="R4" s="749" t="s">
        <v>585</v>
      </c>
    </row>
    <row r="5" spans="1:19" ht="25.35" customHeight="1">
      <c r="A5" s="1278"/>
      <c r="B5" s="512" t="s">
        <v>586</v>
      </c>
      <c r="C5" s="512" t="s">
        <v>586</v>
      </c>
      <c r="D5" s="512" t="s">
        <v>587</v>
      </c>
      <c r="E5" s="512" t="s">
        <v>586</v>
      </c>
      <c r="F5" s="512" t="s">
        <v>587</v>
      </c>
      <c r="G5" s="512" t="s">
        <v>586</v>
      </c>
      <c r="H5" s="512" t="s">
        <v>588</v>
      </c>
      <c r="I5" s="512" t="s">
        <v>586</v>
      </c>
      <c r="J5" s="512" t="s">
        <v>589</v>
      </c>
      <c r="K5" s="512" t="s">
        <v>586</v>
      </c>
      <c r="L5" s="512" t="s">
        <v>587</v>
      </c>
      <c r="M5" s="512" t="s">
        <v>589</v>
      </c>
      <c r="N5" s="512" t="s">
        <v>587</v>
      </c>
      <c r="O5" s="512" t="s">
        <v>589</v>
      </c>
      <c r="P5" s="512" t="s">
        <v>587</v>
      </c>
      <c r="Q5" s="512" t="s">
        <v>589</v>
      </c>
      <c r="R5" s="512" t="s">
        <v>589</v>
      </c>
      <c r="S5" s="513"/>
    </row>
    <row r="6" spans="1:19" ht="37.5" customHeight="1">
      <c r="A6" s="514" t="s">
        <v>946</v>
      </c>
      <c r="B6" s="498">
        <f t="shared" ref="B6:B15" si="0">C6+K6</f>
        <v>8482</v>
      </c>
      <c r="C6" s="498">
        <f t="shared" ref="C6:C15" si="1">E6+G6</f>
        <v>8313</v>
      </c>
      <c r="D6" s="515">
        <f t="shared" ref="D6:D15" si="2">SUM(F6,H6)</f>
        <v>100</v>
      </c>
      <c r="E6" s="498">
        <v>6914</v>
      </c>
      <c r="F6" s="515">
        <f t="shared" ref="F6:F15" si="3">E6/C6*100</f>
        <v>83.170937086491037</v>
      </c>
      <c r="G6" s="498">
        <v>1399</v>
      </c>
      <c r="H6" s="515">
        <f t="shared" ref="H6:H15" si="4">G6/C6*100</f>
        <v>16.829062913508963</v>
      </c>
      <c r="I6" s="498">
        <v>1346</v>
      </c>
      <c r="J6" s="498">
        <v>6967</v>
      </c>
      <c r="K6" s="498">
        <f t="shared" ref="K6:L15" si="5">SUM(M6,O6)</f>
        <v>169</v>
      </c>
      <c r="L6" s="515">
        <f t="shared" si="5"/>
        <v>100</v>
      </c>
      <c r="M6" s="498">
        <v>120</v>
      </c>
      <c r="N6" s="515">
        <f t="shared" ref="N6:N15" si="6">M6/K6*100</f>
        <v>71.005917159763314</v>
      </c>
      <c r="O6" s="498">
        <v>49</v>
      </c>
      <c r="P6" s="515">
        <f t="shared" ref="P6:P15" si="7">O6/K6*100</f>
        <v>28.994082840236686</v>
      </c>
      <c r="Q6" s="498">
        <v>1</v>
      </c>
      <c r="R6" s="516">
        <v>168</v>
      </c>
      <c r="S6" s="517"/>
    </row>
    <row r="7" spans="1:19" ht="37.5" customHeight="1">
      <c r="A7" s="514" t="s">
        <v>17</v>
      </c>
      <c r="B7" s="498">
        <f t="shared" si="0"/>
        <v>6969</v>
      </c>
      <c r="C7" s="498">
        <f t="shared" si="1"/>
        <v>6836</v>
      </c>
      <c r="D7" s="515">
        <f t="shared" si="2"/>
        <v>100</v>
      </c>
      <c r="E7" s="498">
        <v>5630</v>
      </c>
      <c r="F7" s="515">
        <f t="shared" si="3"/>
        <v>82.358104154476294</v>
      </c>
      <c r="G7" s="498">
        <v>1206</v>
      </c>
      <c r="H7" s="515">
        <f t="shared" si="4"/>
        <v>17.641895845523699</v>
      </c>
      <c r="I7" s="498">
        <v>916</v>
      </c>
      <c r="J7" s="498">
        <v>5920</v>
      </c>
      <c r="K7" s="498">
        <f t="shared" si="5"/>
        <v>133</v>
      </c>
      <c r="L7" s="515">
        <f t="shared" si="5"/>
        <v>99.999999999999986</v>
      </c>
      <c r="M7" s="498">
        <v>98</v>
      </c>
      <c r="N7" s="515">
        <f t="shared" si="6"/>
        <v>73.68421052631578</v>
      </c>
      <c r="O7" s="498">
        <v>35</v>
      </c>
      <c r="P7" s="515">
        <f t="shared" si="7"/>
        <v>26.315789473684209</v>
      </c>
      <c r="Q7" s="498" t="s">
        <v>572</v>
      </c>
      <c r="R7" s="498">
        <v>133</v>
      </c>
      <c r="S7" s="517"/>
    </row>
    <row r="8" spans="1:19" ht="37.5" customHeight="1">
      <c r="A8" s="514" t="s">
        <v>18</v>
      </c>
      <c r="B8" s="498">
        <f t="shared" si="0"/>
        <v>6700</v>
      </c>
      <c r="C8" s="498">
        <f t="shared" si="1"/>
        <v>6598</v>
      </c>
      <c r="D8" s="515">
        <f t="shared" si="2"/>
        <v>100</v>
      </c>
      <c r="E8" s="498">
        <v>5452</v>
      </c>
      <c r="F8" s="515">
        <f t="shared" si="3"/>
        <v>82.631100333434375</v>
      </c>
      <c r="G8" s="498">
        <v>1146</v>
      </c>
      <c r="H8" s="515">
        <f t="shared" si="4"/>
        <v>17.368899666565625</v>
      </c>
      <c r="I8" s="498">
        <v>813</v>
      </c>
      <c r="J8" s="498">
        <v>5785</v>
      </c>
      <c r="K8" s="498">
        <f t="shared" si="5"/>
        <v>102</v>
      </c>
      <c r="L8" s="515">
        <f t="shared" si="5"/>
        <v>100</v>
      </c>
      <c r="M8" s="498">
        <v>79</v>
      </c>
      <c r="N8" s="515">
        <f t="shared" si="6"/>
        <v>77.450980392156865</v>
      </c>
      <c r="O8" s="498">
        <v>23</v>
      </c>
      <c r="P8" s="515">
        <f t="shared" si="7"/>
        <v>22.549019607843139</v>
      </c>
      <c r="Q8" s="498">
        <v>1</v>
      </c>
      <c r="R8" s="498">
        <v>101</v>
      </c>
      <c r="S8" s="517"/>
    </row>
    <row r="9" spans="1:19" ht="37.5" customHeight="1">
      <c r="A9" s="514" t="s">
        <v>19</v>
      </c>
      <c r="B9" s="498">
        <f t="shared" si="0"/>
        <v>5978</v>
      </c>
      <c r="C9" s="498">
        <f t="shared" si="1"/>
        <v>5855</v>
      </c>
      <c r="D9" s="515">
        <f t="shared" si="2"/>
        <v>100</v>
      </c>
      <c r="E9" s="498">
        <v>4950</v>
      </c>
      <c r="F9" s="515">
        <f t="shared" si="3"/>
        <v>84.543125533731853</v>
      </c>
      <c r="G9" s="498">
        <v>905</v>
      </c>
      <c r="H9" s="515">
        <f t="shared" si="4"/>
        <v>15.456874466268147</v>
      </c>
      <c r="I9" s="498">
        <v>602</v>
      </c>
      <c r="J9" s="498">
        <v>5253</v>
      </c>
      <c r="K9" s="498">
        <f t="shared" si="5"/>
        <v>123</v>
      </c>
      <c r="L9" s="515">
        <f t="shared" si="5"/>
        <v>100</v>
      </c>
      <c r="M9" s="498">
        <v>95</v>
      </c>
      <c r="N9" s="515">
        <f t="shared" si="6"/>
        <v>77.235772357723576</v>
      </c>
      <c r="O9" s="498">
        <v>28</v>
      </c>
      <c r="P9" s="515">
        <f t="shared" si="7"/>
        <v>22.76422764227642</v>
      </c>
      <c r="Q9" s="498" t="s">
        <v>226</v>
      </c>
      <c r="R9" s="498">
        <v>123</v>
      </c>
      <c r="S9" s="517"/>
    </row>
    <row r="10" spans="1:19" ht="37.5" customHeight="1">
      <c r="A10" s="514" t="s">
        <v>20</v>
      </c>
      <c r="B10" s="498">
        <f t="shared" si="0"/>
        <v>6715</v>
      </c>
      <c r="C10" s="498">
        <f t="shared" si="1"/>
        <v>6642</v>
      </c>
      <c r="D10" s="515">
        <f t="shared" si="2"/>
        <v>100</v>
      </c>
      <c r="E10" s="498">
        <v>5673</v>
      </c>
      <c r="F10" s="515">
        <f t="shared" si="3"/>
        <v>85.411020776874437</v>
      </c>
      <c r="G10" s="498">
        <v>969</v>
      </c>
      <c r="H10" s="515">
        <f t="shared" si="4"/>
        <v>14.588979223125564</v>
      </c>
      <c r="I10" s="498">
        <v>649</v>
      </c>
      <c r="J10" s="498">
        <v>5993</v>
      </c>
      <c r="K10" s="498">
        <f t="shared" si="5"/>
        <v>73</v>
      </c>
      <c r="L10" s="515">
        <f t="shared" si="5"/>
        <v>100</v>
      </c>
      <c r="M10" s="498">
        <v>63</v>
      </c>
      <c r="N10" s="515">
        <f t="shared" si="6"/>
        <v>86.301369863013704</v>
      </c>
      <c r="O10" s="498">
        <v>10</v>
      </c>
      <c r="P10" s="515">
        <f t="shared" si="7"/>
        <v>13.698630136986301</v>
      </c>
      <c r="Q10" s="498" t="s">
        <v>590</v>
      </c>
      <c r="R10" s="498">
        <v>73</v>
      </c>
      <c r="S10" s="517"/>
    </row>
    <row r="11" spans="1:19" ht="37.5" customHeight="1">
      <c r="A11" s="514" t="s">
        <v>21</v>
      </c>
      <c r="B11" s="498">
        <f t="shared" si="0"/>
        <v>7714</v>
      </c>
      <c r="C11" s="498">
        <f t="shared" si="1"/>
        <v>7650</v>
      </c>
      <c r="D11" s="515">
        <f t="shared" si="2"/>
        <v>100</v>
      </c>
      <c r="E11" s="498">
        <v>6597</v>
      </c>
      <c r="F11" s="515">
        <f t="shared" si="3"/>
        <v>86.235294117647058</v>
      </c>
      <c r="G11" s="498">
        <v>1053</v>
      </c>
      <c r="H11" s="515">
        <f t="shared" si="4"/>
        <v>13.76470588235294</v>
      </c>
      <c r="I11" s="498">
        <v>699</v>
      </c>
      <c r="J11" s="498">
        <v>6951</v>
      </c>
      <c r="K11" s="498">
        <f t="shared" si="5"/>
        <v>64</v>
      </c>
      <c r="L11" s="515">
        <f t="shared" si="5"/>
        <v>100</v>
      </c>
      <c r="M11" s="498">
        <v>57</v>
      </c>
      <c r="N11" s="515">
        <f t="shared" si="6"/>
        <v>89.0625</v>
      </c>
      <c r="O11" s="498">
        <v>7</v>
      </c>
      <c r="P11" s="515">
        <f t="shared" si="7"/>
        <v>10.9375</v>
      </c>
      <c r="Q11" s="498">
        <v>1</v>
      </c>
      <c r="R11" s="498">
        <v>63</v>
      </c>
      <c r="S11" s="517"/>
    </row>
    <row r="12" spans="1:19" ht="37.5" customHeight="1">
      <c r="A12" s="514" t="s">
        <v>1</v>
      </c>
      <c r="B12" s="498">
        <f t="shared" si="0"/>
        <v>6720</v>
      </c>
      <c r="C12" s="498">
        <f t="shared" si="1"/>
        <v>6674</v>
      </c>
      <c r="D12" s="515">
        <f t="shared" si="2"/>
        <v>100</v>
      </c>
      <c r="E12" s="498">
        <v>5672</v>
      </c>
      <c r="F12" s="515">
        <f t="shared" si="3"/>
        <v>84.986514833682946</v>
      </c>
      <c r="G12" s="498">
        <v>1002</v>
      </c>
      <c r="H12" s="515">
        <f t="shared" si="4"/>
        <v>15.01348516631705</v>
      </c>
      <c r="I12" s="498">
        <v>617</v>
      </c>
      <c r="J12" s="498">
        <v>6057</v>
      </c>
      <c r="K12" s="498">
        <f t="shared" si="5"/>
        <v>46</v>
      </c>
      <c r="L12" s="515">
        <f t="shared" si="5"/>
        <v>100</v>
      </c>
      <c r="M12" s="498">
        <v>41</v>
      </c>
      <c r="N12" s="515">
        <f t="shared" si="6"/>
        <v>89.130434782608688</v>
      </c>
      <c r="O12" s="498">
        <v>5</v>
      </c>
      <c r="P12" s="515">
        <f t="shared" si="7"/>
        <v>10.869565217391305</v>
      </c>
      <c r="Q12" s="498" t="s">
        <v>572</v>
      </c>
      <c r="R12" s="498">
        <v>46</v>
      </c>
      <c r="S12" s="517"/>
    </row>
    <row r="13" spans="1:19" ht="37.5" customHeight="1">
      <c r="A13" s="514" t="s">
        <v>2</v>
      </c>
      <c r="B13" s="498">
        <f t="shared" si="0"/>
        <v>5011</v>
      </c>
      <c r="C13" s="498">
        <f t="shared" si="1"/>
        <v>5001</v>
      </c>
      <c r="D13" s="515">
        <f t="shared" si="2"/>
        <v>100</v>
      </c>
      <c r="E13" s="498">
        <v>4250</v>
      </c>
      <c r="F13" s="515">
        <f t="shared" si="3"/>
        <v>84.98300339932014</v>
      </c>
      <c r="G13" s="498">
        <v>751</v>
      </c>
      <c r="H13" s="515">
        <f t="shared" si="4"/>
        <v>15.016996600679864</v>
      </c>
      <c r="I13" s="498">
        <v>433</v>
      </c>
      <c r="J13" s="498">
        <v>4568</v>
      </c>
      <c r="K13" s="498">
        <f t="shared" si="5"/>
        <v>10</v>
      </c>
      <c r="L13" s="515">
        <f t="shared" si="5"/>
        <v>100</v>
      </c>
      <c r="M13" s="498">
        <v>10</v>
      </c>
      <c r="N13" s="515">
        <f t="shared" si="6"/>
        <v>100</v>
      </c>
      <c r="O13" s="498" t="s">
        <v>226</v>
      </c>
      <c r="P13" s="515" t="s">
        <v>572</v>
      </c>
      <c r="Q13" s="498" t="s">
        <v>572</v>
      </c>
      <c r="R13" s="498">
        <v>10</v>
      </c>
      <c r="S13" s="517"/>
    </row>
    <row r="14" spans="1:19" ht="37.5" customHeight="1">
      <c r="A14" s="514" t="s">
        <v>3</v>
      </c>
      <c r="B14" s="498">
        <f t="shared" si="0"/>
        <v>3786</v>
      </c>
      <c r="C14" s="498">
        <f t="shared" si="1"/>
        <v>3784</v>
      </c>
      <c r="D14" s="515">
        <f t="shared" si="2"/>
        <v>99.999999999999986</v>
      </c>
      <c r="E14" s="498">
        <v>3248</v>
      </c>
      <c r="F14" s="515">
        <f t="shared" si="3"/>
        <v>85.835095137420709</v>
      </c>
      <c r="G14" s="498">
        <v>536</v>
      </c>
      <c r="H14" s="515">
        <f t="shared" si="4"/>
        <v>14.164904862579281</v>
      </c>
      <c r="I14" s="498">
        <v>362</v>
      </c>
      <c r="J14" s="498">
        <v>3422</v>
      </c>
      <c r="K14" s="498">
        <f t="shared" si="5"/>
        <v>2</v>
      </c>
      <c r="L14" s="515">
        <f t="shared" si="5"/>
        <v>100</v>
      </c>
      <c r="M14" s="498">
        <v>2</v>
      </c>
      <c r="N14" s="515">
        <f t="shared" si="6"/>
        <v>100</v>
      </c>
      <c r="O14" s="498" t="s">
        <v>226</v>
      </c>
      <c r="P14" s="515" t="s">
        <v>226</v>
      </c>
      <c r="Q14" s="498">
        <v>1</v>
      </c>
      <c r="R14" s="498">
        <v>1</v>
      </c>
      <c r="S14" s="517"/>
    </row>
    <row r="15" spans="1:19" ht="37.5" customHeight="1">
      <c r="A15" s="518" t="s">
        <v>4</v>
      </c>
      <c r="B15" s="519">
        <f t="shared" si="0"/>
        <v>3681</v>
      </c>
      <c r="C15" s="519">
        <f t="shared" si="1"/>
        <v>3674</v>
      </c>
      <c r="D15" s="520">
        <f t="shared" si="2"/>
        <v>100</v>
      </c>
      <c r="E15" s="519">
        <v>3192</v>
      </c>
      <c r="F15" s="520">
        <f t="shared" si="3"/>
        <v>86.880783886771908</v>
      </c>
      <c r="G15" s="519">
        <v>482</v>
      </c>
      <c r="H15" s="520">
        <f t="shared" si="4"/>
        <v>13.119216113228088</v>
      </c>
      <c r="I15" s="519">
        <v>473</v>
      </c>
      <c r="J15" s="519">
        <v>3201</v>
      </c>
      <c r="K15" s="519">
        <f t="shared" si="5"/>
        <v>7</v>
      </c>
      <c r="L15" s="520">
        <f t="shared" si="5"/>
        <v>100</v>
      </c>
      <c r="M15" s="519">
        <v>6</v>
      </c>
      <c r="N15" s="520">
        <f t="shared" si="6"/>
        <v>85.714285714285708</v>
      </c>
      <c r="O15" s="519">
        <v>1</v>
      </c>
      <c r="P15" s="520">
        <f t="shared" si="7"/>
        <v>14.285714285714285</v>
      </c>
      <c r="Q15" s="519" t="s">
        <v>226</v>
      </c>
      <c r="R15" s="519">
        <v>7</v>
      </c>
      <c r="S15" s="517"/>
    </row>
    <row r="16" spans="1:19">
      <c r="A16" s="1275" t="s">
        <v>950</v>
      </c>
      <c r="B16" s="1270"/>
      <c r="C16" s="1270"/>
      <c r="D16" s="1270"/>
      <c r="E16" s="1270"/>
      <c r="F16" s="521"/>
      <c r="O16" s="522"/>
    </row>
    <row r="17" spans="1:8" ht="17.45" customHeight="1">
      <c r="A17" s="1270"/>
      <c r="B17" s="1270"/>
      <c r="C17" s="1270"/>
      <c r="D17" s="1270"/>
      <c r="E17" s="1270"/>
      <c r="F17" s="1271"/>
      <c r="G17" s="1271"/>
      <c r="H17" s="1271"/>
    </row>
  </sheetData>
  <mergeCells count="17">
    <mergeCell ref="A1:R1"/>
    <mergeCell ref="A2:A5"/>
    <mergeCell ref="B2:B4"/>
    <mergeCell ref="D2:I2"/>
    <mergeCell ref="L2:Q2"/>
    <mergeCell ref="C3:D4"/>
    <mergeCell ref="E3:H3"/>
    <mergeCell ref="I3:J3"/>
    <mergeCell ref="K3:L4"/>
    <mergeCell ref="M3:P3"/>
    <mergeCell ref="A17:H17"/>
    <mergeCell ref="Q3:R3"/>
    <mergeCell ref="E4:F4"/>
    <mergeCell ref="G4:H4"/>
    <mergeCell ref="M4:N4"/>
    <mergeCell ref="O4:P4"/>
    <mergeCell ref="A16:E16"/>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9"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15"/>
  <sheetViews>
    <sheetView showGridLines="0" zoomScale="120" zoomScaleNormal="120" workbookViewId="0">
      <selection sqref="A1:F1"/>
    </sheetView>
  </sheetViews>
  <sheetFormatPr defaultColWidth="9" defaultRowHeight="15.75"/>
  <cols>
    <col min="1" max="2" width="16.125" style="621" customWidth="1"/>
    <col min="3" max="6" width="17.125" style="621" customWidth="1"/>
    <col min="7" max="7" width="9" style="621"/>
    <col min="8" max="15" width="9" style="621" hidden="1" customWidth="1"/>
    <col min="16" max="16384" width="9" style="621"/>
  </cols>
  <sheetData>
    <row r="1" spans="1:15" s="622" customFormat="1" ht="29.25" customHeight="1">
      <c r="A1" s="1276" t="s">
        <v>805</v>
      </c>
      <c r="B1" s="1276"/>
      <c r="C1" s="1276"/>
      <c r="D1" s="1276"/>
      <c r="E1" s="1276"/>
      <c r="F1" s="1276"/>
    </row>
    <row r="2" spans="1:15" ht="16.350000000000001" customHeight="1">
      <c r="A2" s="1277"/>
      <c r="B2" s="1279" t="s">
        <v>806</v>
      </c>
      <c r="C2" s="1290" t="s">
        <v>807</v>
      </c>
      <c r="D2" s="1290"/>
      <c r="E2" s="1292" t="s">
        <v>951</v>
      </c>
      <c r="F2" s="1290"/>
    </row>
    <row r="3" spans="1:15" ht="27.95" customHeight="1">
      <c r="A3" s="1278"/>
      <c r="B3" s="1280"/>
      <c r="C3" s="1291"/>
      <c r="D3" s="1291"/>
      <c r="E3" s="1291"/>
      <c r="F3" s="1291"/>
    </row>
    <row r="4" spans="1:15" ht="49.5" customHeight="1">
      <c r="A4" s="1278"/>
      <c r="B4" s="1281"/>
      <c r="C4" s="620" t="s">
        <v>808</v>
      </c>
      <c r="D4" s="620" t="s">
        <v>809</v>
      </c>
      <c r="E4" s="524" t="s">
        <v>810</v>
      </c>
      <c r="F4" s="524" t="s">
        <v>811</v>
      </c>
    </row>
    <row r="5" spans="1:15" ht="29.1" customHeight="1">
      <c r="A5" s="514" t="s">
        <v>812</v>
      </c>
      <c r="B5" s="525">
        <v>1094</v>
      </c>
      <c r="C5" s="526" t="str">
        <f>CONCATENATE(TEXT(H5,"#,##0")," ","(",L5,"%",")")</f>
        <v>982 (89.76%)</v>
      </c>
      <c r="D5" s="526" t="str">
        <f t="shared" ref="D5:F5" si="0">CONCATENATE(TEXT(I5,"#,##0")," ","(",M5,"%",")")</f>
        <v>112 (10.24%)</v>
      </c>
      <c r="E5" s="526" t="str">
        <f t="shared" si="0"/>
        <v>587 (53.66%)</v>
      </c>
      <c r="F5" s="526" t="str">
        <f t="shared" si="0"/>
        <v>507 (46.34%)</v>
      </c>
      <c r="H5" s="621">
        <v>982</v>
      </c>
      <c r="I5" s="621">
        <v>112</v>
      </c>
      <c r="J5" s="621">
        <v>587</v>
      </c>
      <c r="K5" s="621">
        <v>507</v>
      </c>
      <c r="L5" s="621">
        <f>ROUND(H5/$B5*100,2)</f>
        <v>89.76</v>
      </c>
      <c r="M5" s="621">
        <f t="shared" ref="M5:O14" si="1">ROUND(I5/$B5*100,2)</f>
        <v>10.24</v>
      </c>
      <c r="N5" s="621">
        <f t="shared" si="1"/>
        <v>53.66</v>
      </c>
      <c r="O5" s="621">
        <f t="shared" si="1"/>
        <v>46.34</v>
      </c>
    </row>
    <row r="6" spans="1:15" ht="29.1" customHeight="1">
      <c r="A6" s="514" t="s">
        <v>17</v>
      </c>
      <c r="B6" s="525">
        <v>801</v>
      </c>
      <c r="C6" s="526" t="str">
        <f t="shared" ref="C6:C14" si="2">CONCATENATE(TEXT(H6,"#,##0")," ","(",L6,"%",")")</f>
        <v>680 (84.89%)</v>
      </c>
      <c r="D6" s="526" t="str">
        <f t="shared" ref="D6:D14" si="3">CONCATENATE(TEXT(I6,"#,##0")," ","(",M6,"%",")")</f>
        <v>121 (15.11%)</v>
      </c>
      <c r="E6" s="526" t="str">
        <f t="shared" ref="E6:E14" si="4">CONCATENATE(TEXT(J6,"#,##0")," ","(",N6,"%",")")</f>
        <v>429 (53.56%)</v>
      </c>
      <c r="F6" s="526" t="str">
        <f t="shared" ref="F6:F14" si="5">CONCATENATE(TEXT(K6,"#,##0")," ","(",O6,"%",")")</f>
        <v>372 (46.44%)</v>
      </c>
      <c r="H6" s="621">
        <v>680</v>
      </c>
      <c r="I6" s="621">
        <v>121</v>
      </c>
      <c r="J6" s="621">
        <v>429</v>
      </c>
      <c r="K6" s="621">
        <v>372</v>
      </c>
      <c r="L6" s="621">
        <f t="shared" ref="L6:L14" si="6">ROUND(H6/$B6*100,2)</f>
        <v>84.89</v>
      </c>
      <c r="M6" s="621">
        <f t="shared" si="1"/>
        <v>15.11</v>
      </c>
      <c r="N6" s="621">
        <f t="shared" si="1"/>
        <v>53.56</v>
      </c>
      <c r="O6" s="621">
        <f t="shared" si="1"/>
        <v>46.44</v>
      </c>
    </row>
    <row r="7" spans="1:15" ht="29.1" customHeight="1">
      <c r="A7" s="514" t="s">
        <v>18</v>
      </c>
      <c r="B7" s="525">
        <v>674</v>
      </c>
      <c r="C7" s="526" t="str">
        <f t="shared" si="2"/>
        <v>601 (89.17%)</v>
      </c>
      <c r="D7" s="526" t="str">
        <f t="shared" si="3"/>
        <v>73 (10.83%)</v>
      </c>
      <c r="E7" s="526" t="str">
        <f>CONCATENATE(TEXT(J7,"#,##0")," ","(",N7,"0%",")")</f>
        <v>366 (54.30%)</v>
      </c>
      <c r="F7" s="526" t="str">
        <f>CONCATENATE(TEXT(K7,"#,##0")," ","(",O7,"0%",")")</f>
        <v>308 (45.70%)</v>
      </c>
      <c r="H7" s="621">
        <v>601</v>
      </c>
      <c r="I7" s="621">
        <v>73</v>
      </c>
      <c r="J7" s="621">
        <v>366</v>
      </c>
      <c r="K7" s="621">
        <v>308</v>
      </c>
      <c r="L7" s="621">
        <f t="shared" si="6"/>
        <v>89.17</v>
      </c>
      <c r="M7" s="621">
        <f t="shared" si="1"/>
        <v>10.83</v>
      </c>
      <c r="N7" s="621">
        <f t="shared" si="1"/>
        <v>54.3</v>
      </c>
      <c r="O7" s="621">
        <f t="shared" si="1"/>
        <v>45.7</v>
      </c>
    </row>
    <row r="8" spans="1:15" ht="29.1" customHeight="1">
      <c r="A8" s="514" t="s">
        <v>19</v>
      </c>
      <c r="B8" s="525">
        <v>622</v>
      </c>
      <c r="C8" s="526" t="str">
        <f t="shared" si="2"/>
        <v>552 (88.75%)</v>
      </c>
      <c r="D8" s="526" t="str">
        <f t="shared" si="3"/>
        <v>70 (11.25%)</v>
      </c>
      <c r="E8" s="526" t="str">
        <f t="shared" si="4"/>
        <v>278 (44.69%)</v>
      </c>
      <c r="F8" s="526" t="str">
        <f t="shared" si="5"/>
        <v>344 (55.31%)</v>
      </c>
      <c r="H8" s="621">
        <v>552</v>
      </c>
      <c r="I8" s="621">
        <v>70</v>
      </c>
      <c r="J8" s="621">
        <v>278</v>
      </c>
      <c r="K8" s="621">
        <v>344</v>
      </c>
      <c r="L8" s="621">
        <f t="shared" si="6"/>
        <v>88.75</v>
      </c>
      <c r="M8" s="621">
        <f t="shared" si="1"/>
        <v>11.25</v>
      </c>
      <c r="N8" s="621">
        <f t="shared" si="1"/>
        <v>44.69</v>
      </c>
      <c r="O8" s="621">
        <f t="shared" si="1"/>
        <v>55.31</v>
      </c>
    </row>
    <row r="9" spans="1:15" ht="29.1" customHeight="1">
      <c r="A9" s="514" t="s">
        <v>20</v>
      </c>
      <c r="B9" s="525">
        <v>640</v>
      </c>
      <c r="C9" s="526" t="str">
        <f t="shared" si="2"/>
        <v>550 (85.94%)</v>
      </c>
      <c r="D9" s="526" t="str">
        <f t="shared" si="3"/>
        <v>90 (14.06%)</v>
      </c>
      <c r="E9" s="526" t="str">
        <f t="shared" si="4"/>
        <v>273 (42.66%)</v>
      </c>
      <c r="F9" s="526" t="str">
        <f t="shared" si="5"/>
        <v>367 (57.34%)</v>
      </c>
      <c r="H9" s="621">
        <v>550</v>
      </c>
      <c r="I9" s="621">
        <v>90</v>
      </c>
      <c r="J9" s="621">
        <v>273</v>
      </c>
      <c r="K9" s="621">
        <v>367</v>
      </c>
      <c r="L9" s="621">
        <f t="shared" si="6"/>
        <v>85.94</v>
      </c>
      <c r="M9" s="621">
        <f t="shared" si="1"/>
        <v>14.06</v>
      </c>
      <c r="N9" s="621">
        <f t="shared" si="1"/>
        <v>42.66</v>
      </c>
      <c r="O9" s="621">
        <f t="shared" si="1"/>
        <v>57.34</v>
      </c>
    </row>
    <row r="10" spans="1:15" ht="29.1" customHeight="1">
      <c r="A10" s="514" t="s">
        <v>21</v>
      </c>
      <c r="B10" s="525">
        <v>710</v>
      </c>
      <c r="C10" s="526" t="str">
        <f t="shared" si="2"/>
        <v>628 (88.45%)</v>
      </c>
      <c r="D10" s="526" t="str">
        <f t="shared" si="3"/>
        <v>82 (11.55%)</v>
      </c>
      <c r="E10" s="526" t="str">
        <f t="shared" si="4"/>
        <v>297 (41.83%)</v>
      </c>
      <c r="F10" s="526" t="str">
        <f t="shared" si="5"/>
        <v>413 (58.17%)</v>
      </c>
      <c r="H10" s="621">
        <v>628</v>
      </c>
      <c r="I10" s="621">
        <v>82</v>
      </c>
      <c r="J10" s="621">
        <v>297</v>
      </c>
      <c r="K10" s="621">
        <v>413</v>
      </c>
      <c r="L10" s="621">
        <f t="shared" si="6"/>
        <v>88.45</v>
      </c>
      <c r="M10" s="621">
        <f t="shared" si="1"/>
        <v>11.55</v>
      </c>
      <c r="N10" s="621">
        <f t="shared" si="1"/>
        <v>41.83</v>
      </c>
      <c r="O10" s="621">
        <f t="shared" si="1"/>
        <v>58.17</v>
      </c>
    </row>
    <row r="11" spans="1:15" ht="29.1" customHeight="1">
      <c r="A11" s="514" t="s">
        <v>1</v>
      </c>
      <c r="B11" s="525">
        <v>620</v>
      </c>
      <c r="C11" s="526" t="str">
        <f t="shared" si="2"/>
        <v>525 (84.68%)</v>
      </c>
      <c r="D11" s="526" t="str">
        <f t="shared" si="3"/>
        <v>95 (15.32%)</v>
      </c>
      <c r="E11" s="526" t="str">
        <f t="shared" si="4"/>
        <v>267 (43.06%)</v>
      </c>
      <c r="F11" s="526" t="str">
        <f t="shared" si="5"/>
        <v>353 (56.94%)</v>
      </c>
      <c r="H11" s="621">
        <v>525</v>
      </c>
      <c r="I11" s="621">
        <v>95</v>
      </c>
      <c r="J11" s="621">
        <v>267</v>
      </c>
      <c r="K11" s="621">
        <v>353</v>
      </c>
      <c r="L11" s="621">
        <f t="shared" si="6"/>
        <v>84.68</v>
      </c>
      <c r="M11" s="621">
        <f t="shared" si="1"/>
        <v>15.32</v>
      </c>
      <c r="N11" s="621">
        <f t="shared" si="1"/>
        <v>43.06</v>
      </c>
      <c r="O11" s="621">
        <f t="shared" si="1"/>
        <v>56.94</v>
      </c>
    </row>
    <row r="12" spans="1:15" ht="29.1" customHeight="1">
      <c r="A12" s="514" t="s">
        <v>2</v>
      </c>
      <c r="B12" s="525">
        <v>481</v>
      </c>
      <c r="C12" s="526" t="str">
        <f t="shared" si="2"/>
        <v>415 (86.28%)</v>
      </c>
      <c r="D12" s="526" t="str">
        <f t="shared" si="3"/>
        <v>66 (13.72%)</v>
      </c>
      <c r="E12" s="526" t="str">
        <f t="shared" si="4"/>
        <v>187 (38.88%)</v>
      </c>
      <c r="F12" s="526" t="str">
        <f t="shared" si="5"/>
        <v>294 (61.12%)</v>
      </c>
      <c r="H12" s="621">
        <v>415</v>
      </c>
      <c r="I12" s="621">
        <v>66</v>
      </c>
      <c r="J12" s="621">
        <v>187</v>
      </c>
      <c r="K12" s="621">
        <v>294</v>
      </c>
      <c r="L12" s="621">
        <f t="shared" si="6"/>
        <v>86.28</v>
      </c>
      <c r="M12" s="621">
        <f t="shared" si="1"/>
        <v>13.72</v>
      </c>
      <c r="N12" s="621">
        <f t="shared" si="1"/>
        <v>38.880000000000003</v>
      </c>
      <c r="O12" s="621">
        <f t="shared" si="1"/>
        <v>61.12</v>
      </c>
    </row>
    <row r="13" spans="1:15" ht="29.1" customHeight="1">
      <c r="A13" s="514" t="s">
        <v>3</v>
      </c>
      <c r="B13" s="525">
        <v>397</v>
      </c>
      <c r="C13" s="526" t="str">
        <f t="shared" si="2"/>
        <v>348 (87.66%)</v>
      </c>
      <c r="D13" s="526" t="str">
        <f t="shared" si="3"/>
        <v>49 (12.34%)</v>
      </c>
      <c r="E13" s="526" t="str">
        <f t="shared" si="4"/>
        <v>167 (42.07%)</v>
      </c>
      <c r="F13" s="526" t="str">
        <f t="shared" si="5"/>
        <v>230 (57.93%)</v>
      </c>
      <c r="H13" s="621">
        <v>348</v>
      </c>
      <c r="I13" s="621">
        <v>49</v>
      </c>
      <c r="J13" s="621">
        <v>167</v>
      </c>
      <c r="K13" s="621">
        <v>230</v>
      </c>
      <c r="L13" s="621">
        <f t="shared" si="6"/>
        <v>87.66</v>
      </c>
      <c r="M13" s="621">
        <f t="shared" si="1"/>
        <v>12.34</v>
      </c>
      <c r="N13" s="621">
        <f t="shared" si="1"/>
        <v>42.07</v>
      </c>
      <c r="O13" s="621">
        <f t="shared" si="1"/>
        <v>57.93</v>
      </c>
    </row>
    <row r="14" spans="1:15" ht="29.1" customHeight="1">
      <c r="A14" s="518" t="s">
        <v>4</v>
      </c>
      <c r="B14" s="527">
        <v>346</v>
      </c>
      <c r="C14" s="526" t="str">
        <f t="shared" si="2"/>
        <v>303 (87.57%)</v>
      </c>
      <c r="D14" s="526" t="str">
        <f t="shared" si="3"/>
        <v>43 (12.43%)</v>
      </c>
      <c r="E14" s="526" t="str">
        <f t="shared" si="4"/>
        <v>151 (43.64%)</v>
      </c>
      <c r="F14" s="526" t="str">
        <f t="shared" si="5"/>
        <v>195 (56.36%)</v>
      </c>
      <c r="H14" s="621">
        <v>303</v>
      </c>
      <c r="I14" s="621">
        <v>43</v>
      </c>
      <c r="J14" s="621">
        <v>151</v>
      </c>
      <c r="K14" s="621">
        <v>195</v>
      </c>
      <c r="L14" s="621">
        <f t="shared" si="6"/>
        <v>87.57</v>
      </c>
      <c r="M14" s="621">
        <f t="shared" si="1"/>
        <v>12.43</v>
      </c>
      <c r="N14" s="621">
        <f t="shared" si="1"/>
        <v>43.64</v>
      </c>
      <c r="O14" s="621">
        <f t="shared" si="1"/>
        <v>56.36</v>
      </c>
    </row>
    <row r="15" spans="1:15" ht="30.75" customHeight="1">
      <c r="A15" s="1289" t="s">
        <v>952</v>
      </c>
      <c r="B15" s="1289"/>
      <c r="C15" s="1289"/>
      <c r="D15" s="1289"/>
      <c r="E15" s="1289"/>
      <c r="F15" s="1289"/>
    </row>
  </sheetData>
  <mergeCells count="6">
    <mergeCell ref="A15:F15"/>
    <mergeCell ref="A1:F1"/>
    <mergeCell ref="A2:A4"/>
    <mergeCell ref="B2:B4"/>
    <mergeCell ref="C2:D3"/>
    <mergeCell ref="E2:F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4"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Q33"/>
  <sheetViews>
    <sheetView showGridLines="0" zoomScale="110" zoomScaleNormal="110" workbookViewId="0">
      <selection sqref="A1:Q1"/>
    </sheetView>
  </sheetViews>
  <sheetFormatPr defaultColWidth="9" defaultRowHeight="15.75"/>
  <cols>
    <col min="1" max="1" width="22.5" style="508" customWidth="1"/>
    <col min="2" max="2" width="6.375" style="508" customWidth="1"/>
    <col min="3" max="17" width="7.625" style="508" customWidth="1"/>
    <col min="18" max="16384" width="9" style="508"/>
  </cols>
  <sheetData>
    <row r="1" spans="1:17" s="523" customFormat="1" ht="25.35" customHeight="1">
      <c r="A1" s="1276" t="s">
        <v>1386</v>
      </c>
      <c r="B1" s="1276"/>
      <c r="C1" s="1276"/>
      <c r="D1" s="1276"/>
      <c r="E1" s="1276"/>
      <c r="F1" s="1276"/>
      <c r="G1" s="1276"/>
      <c r="H1" s="1276"/>
      <c r="I1" s="1276"/>
      <c r="J1" s="1276"/>
      <c r="K1" s="1276"/>
      <c r="L1" s="1276"/>
      <c r="M1" s="1276"/>
      <c r="N1" s="1276"/>
      <c r="O1" s="1295"/>
      <c r="P1" s="1295"/>
      <c r="Q1" s="1295"/>
    </row>
    <row r="2" spans="1:17" ht="27" customHeight="1">
      <c r="A2" s="1296"/>
      <c r="B2" s="1297"/>
      <c r="C2" s="1300" t="s">
        <v>591</v>
      </c>
      <c r="D2" s="1300"/>
      <c r="E2" s="1300"/>
      <c r="F2" s="1300" t="s">
        <v>1</v>
      </c>
      <c r="G2" s="1300"/>
      <c r="H2" s="1300"/>
      <c r="I2" s="1300" t="s">
        <v>2</v>
      </c>
      <c r="J2" s="1300"/>
      <c r="K2" s="1300"/>
      <c r="L2" s="1300" t="s">
        <v>3</v>
      </c>
      <c r="M2" s="1300"/>
      <c r="N2" s="1300"/>
      <c r="O2" s="1300" t="s">
        <v>592</v>
      </c>
      <c r="P2" s="1300"/>
      <c r="Q2" s="1300"/>
    </row>
    <row r="3" spans="1:17" ht="27" customHeight="1">
      <c r="A3" s="1298"/>
      <c r="B3" s="1299"/>
      <c r="C3" s="528" t="s">
        <v>593</v>
      </c>
      <c r="D3" s="528" t="s">
        <v>594</v>
      </c>
      <c r="E3" s="528" t="s">
        <v>595</v>
      </c>
      <c r="F3" s="528" t="s">
        <v>596</v>
      </c>
      <c r="G3" s="528" t="s">
        <v>597</v>
      </c>
      <c r="H3" s="528" t="s">
        <v>598</v>
      </c>
      <c r="I3" s="528" t="s">
        <v>599</v>
      </c>
      <c r="J3" s="528" t="s">
        <v>600</v>
      </c>
      <c r="K3" s="528" t="s">
        <v>583</v>
      </c>
      <c r="L3" s="524" t="s">
        <v>537</v>
      </c>
      <c r="M3" s="528" t="s">
        <v>597</v>
      </c>
      <c r="N3" s="528" t="s">
        <v>598</v>
      </c>
      <c r="O3" s="524" t="s">
        <v>601</v>
      </c>
      <c r="P3" s="528" t="s">
        <v>602</v>
      </c>
      <c r="Q3" s="528" t="s">
        <v>603</v>
      </c>
    </row>
    <row r="4" spans="1:17" ht="21" customHeight="1">
      <c r="A4" s="1301" t="s">
        <v>604</v>
      </c>
      <c r="B4" s="529" t="s">
        <v>605</v>
      </c>
      <c r="C4" s="530">
        <f>SUM(C6,C8,C10,C12,C14,C16,C18,C20,C22,C24,C26,C28,C30)</f>
        <v>46</v>
      </c>
      <c r="D4" s="530">
        <f t="shared" ref="D4:Q4" si="0">SUM(D6,D8,D10,D12,D14,D16,D18,D20,D22,D24,D26,D28,D30)</f>
        <v>46</v>
      </c>
      <c r="E4" s="530">
        <f t="shared" si="0"/>
        <v>0</v>
      </c>
      <c r="F4" s="530">
        <f t="shared" si="0"/>
        <v>41</v>
      </c>
      <c r="G4" s="530">
        <f t="shared" si="0"/>
        <v>40</v>
      </c>
      <c r="H4" s="530">
        <f t="shared" si="0"/>
        <v>1</v>
      </c>
      <c r="I4" s="530">
        <f t="shared" si="0"/>
        <v>73</v>
      </c>
      <c r="J4" s="530">
        <f t="shared" si="0"/>
        <v>68</v>
      </c>
      <c r="K4" s="530">
        <f t="shared" si="0"/>
        <v>5</v>
      </c>
      <c r="L4" s="530">
        <f t="shared" si="0"/>
        <v>64</v>
      </c>
      <c r="M4" s="530">
        <f t="shared" si="0"/>
        <v>61</v>
      </c>
      <c r="N4" s="530">
        <f t="shared" si="0"/>
        <v>3</v>
      </c>
      <c r="O4" s="530">
        <f t="shared" si="0"/>
        <v>105</v>
      </c>
      <c r="P4" s="530">
        <f t="shared" si="0"/>
        <v>104</v>
      </c>
      <c r="Q4" s="530">
        <f t="shared" si="0"/>
        <v>1</v>
      </c>
    </row>
    <row r="5" spans="1:17" ht="18" customHeight="1">
      <c r="A5" s="1293"/>
      <c r="B5" s="529" t="s">
        <v>606</v>
      </c>
      <c r="C5" s="531">
        <f>SUM(C7,C9,C11,C13,C15,C17,C19,C21,C23,C25,C27,C29,C31)</f>
        <v>99.999999999999972</v>
      </c>
      <c r="D5" s="531">
        <f t="shared" ref="D5:Q5" si="1">SUM(D7,D9,D11,D13,D15,D17,D19,D21,D23,D25,D27,D29,D31)</f>
        <v>99.999999999999972</v>
      </c>
      <c r="E5" s="531">
        <f t="shared" si="1"/>
        <v>0</v>
      </c>
      <c r="F5" s="531">
        <f t="shared" si="1"/>
        <v>99.999999999999986</v>
      </c>
      <c r="G5" s="531">
        <f t="shared" si="1"/>
        <v>100</v>
      </c>
      <c r="H5" s="531">
        <f t="shared" si="1"/>
        <v>100</v>
      </c>
      <c r="I5" s="531">
        <f t="shared" si="1"/>
        <v>100</v>
      </c>
      <c r="J5" s="531">
        <f t="shared" si="1"/>
        <v>99.999999999999986</v>
      </c>
      <c r="K5" s="531">
        <f t="shared" si="1"/>
        <v>100</v>
      </c>
      <c r="L5" s="531">
        <f t="shared" si="1"/>
        <v>100</v>
      </c>
      <c r="M5" s="531">
        <f t="shared" si="1"/>
        <v>100.00000000000001</v>
      </c>
      <c r="N5" s="531">
        <f t="shared" si="1"/>
        <v>100</v>
      </c>
      <c r="O5" s="531">
        <f t="shared" si="1"/>
        <v>100</v>
      </c>
      <c r="P5" s="531">
        <f t="shared" si="1"/>
        <v>99.999999999999986</v>
      </c>
      <c r="Q5" s="531">
        <f t="shared" si="1"/>
        <v>100</v>
      </c>
    </row>
    <row r="6" spans="1:17" ht="18" customHeight="1">
      <c r="A6" s="1293" t="s">
        <v>614</v>
      </c>
      <c r="B6" s="529" t="s">
        <v>607</v>
      </c>
      <c r="C6" s="530">
        <v>5</v>
      </c>
      <c r="D6" s="530">
        <v>5</v>
      </c>
      <c r="E6" s="530" t="s">
        <v>198</v>
      </c>
      <c r="F6" s="530">
        <v>4</v>
      </c>
      <c r="G6" s="530">
        <v>4</v>
      </c>
      <c r="H6" s="530" t="s">
        <v>198</v>
      </c>
      <c r="I6" s="530">
        <v>36</v>
      </c>
      <c r="J6" s="530">
        <v>34</v>
      </c>
      <c r="K6" s="530">
        <v>2</v>
      </c>
      <c r="L6" s="530">
        <v>40</v>
      </c>
      <c r="M6" s="530">
        <v>37</v>
      </c>
      <c r="N6" s="530">
        <v>3</v>
      </c>
      <c r="O6" s="530">
        <v>43</v>
      </c>
      <c r="P6" s="530">
        <v>42</v>
      </c>
      <c r="Q6" s="530">
        <v>1</v>
      </c>
    </row>
    <row r="7" spans="1:17" ht="18" customHeight="1">
      <c r="A7" s="1293"/>
      <c r="B7" s="529" t="s">
        <v>606</v>
      </c>
      <c r="C7" s="531">
        <f>C6/C4*100</f>
        <v>10.869565217391305</v>
      </c>
      <c r="D7" s="531">
        <f>D6/D4*100</f>
        <v>10.869565217391305</v>
      </c>
      <c r="E7" s="531" t="s">
        <v>198</v>
      </c>
      <c r="F7" s="531">
        <f>F6/F4*100</f>
        <v>9.7560975609756095</v>
      </c>
      <c r="G7" s="531">
        <f>G6/G4*100</f>
        <v>10</v>
      </c>
      <c r="H7" s="531" t="s">
        <v>198</v>
      </c>
      <c r="I7" s="531">
        <f t="shared" ref="I7:Q7" si="2">I6/I4*100</f>
        <v>49.315068493150683</v>
      </c>
      <c r="J7" s="531">
        <f t="shared" si="2"/>
        <v>50</v>
      </c>
      <c r="K7" s="531">
        <f t="shared" si="2"/>
        <v>40</v>
      </c>
      <c r="L7" s="531">
        <f t="shared" si="2"/>
        <v>62.5</v>
      </c>
      <c r="M7" s="531">
        <f t="shared" si="2"/>
        <v>60.655737704918032</v>
      </c>
      <c r="N7" s="531">
        <f t="shared" si="2"/>
        <v>100</v>
      </c>
      <c r="O7" s="531">
        <f t="shared" si="2"/>
        <v>40.952380952380949</v>
      </c>
      <c r="P7" s="531">
        <f t="shared" si="2"/>
        <v>40.384615384615387</v>
      </c>
      <c r="Q7" s="531">
        <f t="shared" si="2"/>
        <v>100</v>
      </c>
    </row>
    <row r="8" spans="1:17" ht="18" customHeight="1">
      <c r="A8" s="1293" t="s">
        <v>67</v>
      </c>
      <c r="B8" s="529" t="s">
        <v>607</v>
      </c>
      <c r="C8" s="530">
        <v>34</v>
      </c>
      <c r="D8" s="530">
        <v>34</v>
      </c>
      <c r="E8" s="530" t="s">
        <v>198</v>
      </c>
      <c r="F8" s="530">
        <v>28</v>
      </c>
      <c r="G8" s="530">
        <v>27</v>
      </c>
      <c r="H8" s="530">
        <v>1</v>
      </c>
      <c r="I8" s="530">
        <v>27</v>
      </c>
      <c r="J8" s="530">
        <v>27</v>
      </c>
      <c r="K8" s="530" t="s">
        <v>198</v>
      </c>
      <c r="L8" s="530">
        <v>10</v>
      </c>
      <c r="M8" s="530">
        <v>10</v>
      </c>
      <c r="N8" s="530" t="s">
        <v>198</v>
      </c>
      <c r="O8" s="530">
        <v>28</v>
      </c>
      <c r="P8" s="530">
        <v>28</v>
      </c>
      <c r="Q8" s="530" t="s">
        <v>198</v>
      </c>
    </row>
    <row r="9" spans="1:17" ht="18" customHeight="1">
      <c r="A9" s="1293"/>
      <c r="B9" s="529" t="s">
        <v>606</v>
      </c>
      <c r="C9" s="531">
        <f>C8/C4*100</f>
        <v>73.91304347826086</v>
      </c>
      <c r="D9" s="531">
        <f>D8/D4*100</f>
        <v>73.91304347826086</v>
      </c>
      <c r="E9" s="531" t="s">
        <v>198</v>
      </c>
      <c r="F9" s="531">
        <f>F8/F4*100</f>
        <v>68.292682926829272</v>
      </c>
      <c r="G9" s="531">
        <f>G8/G4*100</f>
        <v>67.5</v>
      </c>
      <c r="H9" s="531">
        <f>H8/H4*100</f>
        <v>100</v>
      </c>
      <c r="I9" s="531">
        <f>I8/I4*100</f>
        <v>36.986301369863014</v>
      </c>
      <c r="J9" s="531">
        <f>J8/J4*100</f>
        <v>39.705882352941174</v>
      </c>
      <c r="K9" s="531" t="s">
        <v>198</v>
      </c>
      <c r="L9" s="531">
        <f>L8/L4*100</f>
        <v>15.625</v>
      </c>
      <c r="M9" s="531">
        <f>M8/M4*100</f>
        <v>16.393442622950818</v>
      </c>
      <c r="N9" s="531" t="s">
        <v>198</v>
      </c>
      <c r="O9" s="531">
        <f>O8/O4*100</f>
        <v>26.666666666666668</v>
      </c>
      <c r="P9" s="531">
        <f>P8/P4*100</f>
        <v>26.923076923076923</v>
      </c>
      <c r="Q9" s="531" t="s">
        <v>198</v>
      </c>
    </row>
    <row r="10" spans="1:17" ht="18" customHeight="1">
      <c r="A10" s="1293" t="s">
        <v>64</v>
      </c>
      <c r="B10" s="529" t="s">
        <v>607</v>
      </c>
      <c r="C10" s="530">
        <v>2</v>
      </c>
      <c r="D10" s="530">
        <v>2</v>
      </c>
      <c r="E10" s="530" t="s">
        <v>198</v>
      </c>
      <c r="F10" s="530">
        <v>3</v>
      </c>
      <c r="G10" s="530">
        <v>3</v>
      </c>
      <c r="H10" s="530" t="s">
        <v>198</v>
      </c>
      <c r="I10" s="530">
        <v>5</v>
      </c>
      <c r="J10" s="530">
        <v>2</v>
      </c>
      <c r="K10" s="530">
        <v>3</v>
      </c>
      <c r="L10" s="530">
        <v>6</v>
      </c>
      <c r="M10" s="530">
        <v>6</v>
      </c>
      <c r="N10" s="530" t="s">
        <v>198</v>
      </c>
      <c r="O10" s="530">
        <v>25</v>
      </c>
      <c r="P10" s="530">
        <v>25</v>
      </c>
      <c r="Q10" s="530" t="s">
        <v>198</v>
      </c>
    </row>
    <row r="11" spans="1:17" ht="18" customHeight="1">
      <c r="A11" s="1293"/>
      <c r="B11" s="529" t="s">
        <v>606</v>
      </c>
      <c r="C11" s="531">
        <f>C10/C4*100</f>
        <v>4.3478260869565215</v>
      </c>
      <c r="D11" s="531">
        <f>D10/D4*100</f>
        <v>4.3478260869565215</v>
      </c>
      <c r="E11" s="531" t="s">
        <v>198</v>
      </c>
      <c r="F11" s="531">
        <f>F10/F4*100</f>
        <v>7.3170731707317067</v>
      </c>
      <c r="G11" s="531">
        <f>G10/G4*100</f>
        <v>7.5</v>
      </c>
      <c r="H11" s="531" t="s">
        <v>198</v>
      </c>
      <c r="I11" s="531">
        <f>I10/I4*100</f>
        <v>6.8493150684931505</v>
      </c>
      <c r="J11" s="531">
        <f>J10/J4*100</f>
        <v>2.9411764705882351</v>
      </c>
      <c r="K11" s="531">
        <f>K10/K4*100</f>
        <v>60</v>
      </c>
      <c r="L11" s="531">
        <f>L10/L4*100</f>
        <v>9.375</v>
      </c>
      <c r="M11" s="531">
        <f>M10/M4*100</f>
        <v>9.8360655737704921</v>
      </c>
      <c r="N11" s="531" t="s">
        <v>198</v>
      </c>
      <c r="O11" s="531">
        <f>O10/O4*100</f>
        <v>23.809523809523807</v>
      </c>
      <c r="P11" s="531">
        <f>P10/P4*100</f>
        <v>24.03846153846154</v>
      </c>
      <c r="Q11" s="531" t="s">
        <v>198</v>
      </c>
    </row>
    <row r="12" spans="1:17" s="708" customFormat="1" ht="18" customHeight="1">
      <c r="A12" s="1293" t="s">
        <v>958</v>
      </c>
      <c r="B12" s="529" t="s">
        <v>607</v>
      </c>
      <c r="C12" s="531" t="s">
        <v>198</v>
      </c>
      <c r="D12" s="531" t="s">
        <v>198</v>
      </c>
      <c r="E12" s="531" t="s">
        <v>198</v>
      </c>
      <c r="F12" s="531" t="s">
        <v>198</v>
      </c>
      <c r="G12" s="531" t="s">
        <v>198</v>
      </c>
      <c r="H12" s="531" t="s">
        <v>198</v>
      </c>
      <c r="I12" s="531" t="s">
        <v>198</v>
      </c>
      <c r="J12" s="531" t="s">
        <v>198</v>
      </c>
      <c r="K12" s="531" t="s">
        <v>198</v>
      </c>
      <c r="L12" s="531" t="s">
        <v>198</v>
      </c>
      <c r="M12" s="531" t="s">
        <v>198</v>
      </c>
      <c r="N12" s="531" t="s">
        <v>198</v>
      </c>
      <c r="O12" s="530">
        <v>4</v>
      </c>
      <c r="P12" s="530">
        <v>4</v>
      </c>
      <c r="Q12" s="531" t="s">
        <v>198</v>
      </c>
    </row>
    <row r="13" spans="1:17" s="708" customFormat="1" ht="18" customHeight="1">
      <c r="A13" s="1293"/>
      <c r="B13" s="529" t="s">
        <v>606</v>
      </c>
      <c r="C13" s="531" t="s">
        <v>198</v>
      </c>
      <c r="D13" s="531" t="s">
        <v>198</v>
      </c>
      <c r="E13" s="531" t="s">
        <v>198</v>
      </c>
      <c r="F13" s="531" t="s">
        <v>198</v>
      </c>
      <c r="G13" s="531" t="s">
        <v>198</v>
      </c>
      <c r="H13" s="531" t="s">
        <v>198</v>
      </c>
      <c r="I13" s="531" t="s">
        <v>198</v>
      </c>
      <c r="J13" s="531" t="s">
        <v>198</v>
      </c>
      <c r="K13" s="531" t="s">
        <v>198</v>
      </c>
      <c r="L13" s="531" t="s">
        <v>198</v>
      </c>
      <c r="M13" s="531" t="s">
        <v>198</v>
      </c>
      <c r="N13" s="531" t="s">
        <v>198</v>
      </c>
      <c r="O13" s="531">
        <f>O12/O4*100</f>
        <v>3.8095238095238098</v>
      </c>
      <c r="P13" s="531">
        <f>P12/P4*100</f>
        <v>3.8461538461538463</v>
      </c>
      <c r="Q13" s="531" t="s">
        <v>198</v>
      </c>
    </row>
    <row r="14" spans="1:17" s="708" customFormat="1" ht="18" customHeight="1">
      <c r="A14" s="1293" t="s">
        <v>957</v>
      </c>
      <c r="B14" s="529" t="s">
        <v>607</v>
      </c>
      <c r="C14" s="531" t="s">
        <v>198</v>
      </c>
      <c r="D14" s="531" t="s">
        <v>198</v>
      </c>
      <c r="E14" s="531" t="s">
        <v>198</v>
      </c>
      <c r="F14" s="531" t="s">
        <v>198</v>
      </c>
      <c r="G14" s="531" t="s">
        <v>198</v>
      </c>
      <c r="H14" s="531" t="s">
        <v>198</v>
      </c>
      <c r="I14" s="531" t="s">
        <v>198</v>
      </c>
      <c r="J14" s="531" t="s">
        <v>198</v>
      </c>
      <c r="K14" s="531" t="s">
        <v>198</v>
      </c>
      <c r="L14" s="530">
        <v>1</v>
      </c>
      <c r="M14" s="530">
        <v>1</v>
      </c>
      <c r="N14" s="531" t="s">
        <v>198</v>
      </c>
      <c r="O14" s="530">
        <v>1</v>
      </c>
      <c r="P14" s="530">
        <v>1</v>
      </c>
      <c r="Q14" s="531" t="s">
        <v>198</v>
      </c>
    </row>
    <row r="15" spans="1:17" s="708" customFormat="1" ht="18" customHeight="1">
      <c r="A15" s="1293"/>
      <c r="B15" s="529" t="s">
        <v>606</v>
      </c>
      <c r="C15" s="531" t="s">
        <v>198</v>
      </c>
      <c r="D15" s="531" t="s">
        <v>198</v>
      </c>
      <c r="E15" s="531" t="s">
        <v>198</v>
      </c>
      <c r="F15" s="531" t="s">
        <v>198</v>
      </c>
      <c r="G15" s="531" t="s">
        <v>198</v>
      </c>
      <c r="H15" s="531" t="s">
        <v>198</v>
      </c>
      <c r="I15" s="531" t="s">
        <v>198</v>
      </c>
      <c r="J15" s="531" t="s">
        <v>198</v>
      </c>
      <c r="K15" s="531" t="s">
        <v>198</v>
      </c>
      <c r="L15" s="531">
        <f>L14/L4*100</f>
        <v>1.5625</v>
      </c>
      <c r="M15" s="531">
        <f>M14/M4*100</f>
        <v>1.639344262295082</v>
      </c>
      <c r="N15" s="531" t="s">
        <v>198</v>
      </c>
      <c r="O15" s="531">
        <f>O14/O4*100</f>
        <v>0.95238095238095244</v>
      </c>
      <c r="P15" s="531">
        <f>P14/P4*100</f>
        <v>0.96153846153846156</v>
      </c>
      <c r="Q15" s="531" t="s">
        <v>198</v>
      </c>
    </row>
    <row r="16" spans="1:17" ht="18" customHeight="1">
      <c r="A16" s="1293" t="s">
        <v>608</v>
      </c>
      <c r="B16" s="529" t="s">
        <v>609</v>
      </c>
      <c r="C16" s="530">
        <v>2</v>
      </c>
      <c r="D16" s="530">
        <v>2</v>
      </c>
      <c r="E16" s="530" t="s">
        <v>198</v>
      </c>
      <c r="F16" s="530" t="s">
        <v>198</v>
      </c>
      <c r="G16" s="530" t="s">
        <v>198</v>
      </c>
      <c r="H16" s="530" t="s">
        <v>198</v>
      </c>
      <c r="I16" s="530">
        <v>1</v>
      </c>
      <c r="J16" s="530">
        <v>1</v>
      </c>
      <c r="K16" s="530" t="s">
        <v>198</v>
      </c>
      <c r="L16" s="530">
        <v>2</v>
      </c>
      <c r="M16" s="530">
        <v>2</v>
      </c>
      <c r="N16" s="530" t="s">
        <v>198</v>
      </c>
      <c r="O16" s="530" t="s">
        <v>198</v>
      </c>
      <c r="P16" s="530" t="s">
        <v>198</v>
      </c>
      <c r="Q16" s="530" t="s">
        <v>198</v>
      </c>
    </row>
    <row r="17" spans="1:17" ht="18.600000000000001" customHeight="1">
      <c r="A17" s="1293"/>
      <c r="B17" s="529" t="s">
        <v>606</v>
      </c>
      <c r="C17" s="531">
        <f>C16/C4*100</f>
        <v>4.3478260869565215</v>
      </c>
      <c r="D17" s="531">
        <f>D16/D4*100</f>
        <v>4.3478260869565215</v>
      </c>
      <c r="E17" s="531" t="s">
        <v>198</v>
      </c>
      <c r="F17" s="531" t="s">
        <v>610</v>
      </c>
      <c r="G17" s="531" t="s">
        <v>138</v>
      </c>
      <c r="H17" s="531" t="s">
        <v>198</v>
      </c>
      <c r="I17" s="531">
        <f>I16/I4*100</f>
        <v>1.3698630136986301</v>
      </c>
      <c r="J17" s="531">
        <f>J16/J4*100</f>
        <v>1.4705882352941175</v>
      </c>
      <c r="K17" s="531" t="s">
        <v>198</v>
      </c>
      <c r="L17" s="531">
        <f>L16/L4*100</f>
        <v>3.125</v>
      </c>
      <c r="M17" s="531">
        <f>M16/M4*100</f>
        <v>3.278688524590164</v>
      </c>
      <c r="N17" s="531" t="s">
        <v>198</v>
      </c>
      <c r="O17" s="531" t="s">
        <v>198</v>
      </c>
      <c r="P17" s="531" t="s">
        <v>198</v>
      </c>
      <c r="Q17" s="531" t="s">
        <v>198</v>
      </c>
    </row>
    <row r="18" spans="1:17" ht="18" customHeight="1">
      <c r="A18" s="1293" t="s">
        <v>611</v>
      </c>
      <c r="B18" s="529" t="s">
        <v>609</v>
      </c>
      <c r="C18" s="530" t="s">
        <v>198</v>
      </c>
      <c r="D18" s="530" t="s">
        <v>198</v>
      </c>
      <c r="E18" s="530" t="s">
        <v>198</v>
      </c>
      <c r="F18" s="530">
        <v>2</v>
      </c>
      <c r="G18" s="530">
        <v>2</v>
      </c>
      <c r="H18" s="530" t="s">
        <v>198</v>
      </c>
      <c r="I18" s="530">
        <v>2</v>
      </c>
      <c r="J18" s="530">
        <v>2</v>
      </c>
      <c r="K18" s="530" t="s">
        <v>198</v>
      </c>
      <c r="L18" s="530">
        <v>2</v>
      </c>
      <c r="M18" s="530">
        <v>2</v>
      </c>
      <c r="N18" s="530" t="s">
        <v>198</v>
      </c>
      <c r="O18" s="530" t="s">
        <v>198</v>
      </c>
      <c r="P18" s="530" t="s">
        <v>198</v>
      </c>
      <c r="Q18" s="530" t="s">
        <v>198</v>
      </c>
    </row>
    <row r="19" spans="1:17" ht="18" customHeight="1">
      <c r="A19" s="1293"/>
      <c r="B19" s="529" t="s">
        <v>606</v>
      </c>
      <c r="C19" s="531" t="s">
        <v>138</v>
      </c>
      <c r="D19" s="531" t="s">
        <v>138</v>
      </c>
      <c r="E19" s="531" t="s">
        <v>198</v>
      </c>
      <c r="F19" s="531">
        <f>F18/F4*100</f>
        <v>4.8780487804878048</v>
      </c>
      <c r="G19" s="531">
        <f>G18/G4*100</f>
        <v>5</v>
      </c>
      <c r="H19" s="531" t="s">
        <v>198</v>
      </c>
      <c r="I19" s="531">
        <f>I18/I4*100</f>
        <v>2.7397260273972601</v>
      </c>
      <c r="J19" s="531">
        <f>J18/J4*100</f>
        <v>2.9411764705882351</v>
      </c>
      <c r="K19" s="531" t="s">
        <v>198</v>
      </c>
      <c r="L19" s="531">
        <f>L18/L4*100</f>
        <v>3.125</v>
      </c>
      <c r="M19" s="531">
        <f>M18/M4*100</f>
        <v>3.278688524590164</v>
      </c>
      <c r="N19" s="531" t="s">
        <v>198</v>
      </c>
      <c r="O19" s="531" t="s">
        <v>198</v>
      </c>
      <c r="P19" s="531" t="s">
        <v>198</v>
      </c>
      <c r="Q19" s="531" t="s">
        <v>198</v>
      </c>
    </row>
    <row r="20" spans="1:17" ht="20.45" customHeight="1">
      <c r="A20" s="1293" t="s">
        <v>612</v>
      </c>
      <c r="B20" s="529" t="s">
        <v>607</v>
      </c>
      <c r="C20" s="530" t="s">
        <v>198</v>
      </c>
      <c r="D20" s="530" t="s">
        <v>198</v>
      </c>
      <c r="E20" s="530" t="s">
        <v>198</v>
      </c>
      <c r="F20" s="530" t="s">
        <v>198</v>
      </c>
      <c r="G20" s="530" t="s">
        <v>198</v>
      </c>
      <c r="H20" s="530" t="s">
        <v>198</v>
      </c>
      <c r="I20" s="530" t="s">
        <v>198</v>
      </c>
      <c r="J20" s="530" t="s">
        <v>198</v>
      </c>
      <c r="K20" s="530" t="s">
        <v>198</v>
      </c>
      <c r="L20" s="530">
        <v>1</v>
      </c>
      <c r="M20" s="530">
        <v>1</v>
      </c>
      <c r="N20" s="530" t="s">
        <v>198</v>
      </c>
      <c r="O20" s="530" t="s">
        <v>198</v>
      </c>
      <c r="P20" s="530" t="s">
        <v>198</v>
      </c>
      <c r="Q20" s="530" t="s">
        <v>198</v>
      </c>
    </row>
    <row r="21" spans="1:17" ht="18" customHeight="1">
      <c r="A21" s="1293"/>
      <c r="B21" s="529" t="s">
        <v>606</v>
      </c>
      <c r="C21" s="531" t="s">
        <v>138</v>
      </c>
      <c r="D21" s="531" t="s">
        <v>138</v>
      </c>
      <c r="E21" s="531" t="s">
        <v>198</v>
      </c>
      <c r="F21" s="531" t="s">
        <v>198</v>
      </c>
      <c r="G21" s="531" t="s">
        <v>198</v>
      </c>
      <c r="H21" s="531" t="s">
        <v>198</v>
      </c>
      <c r="I21" s="531" t="s">
        <v>198</v>
      </c>
      <c r="J21" s="531" t="s">
        <v>198</v>
      </c>
      <c r="K21" s="531" t="s">
        <v>198</v>
      </c>
      <c r="L21" s="531">
        <f>L20/L4*100</f>
        <v>1.5625</v>
      </c>
      <c r="M21" s="531">
        <f>M20/M4*100</f>
        <v>1.639344262295082</v>
      </c>
      <c r="N21" s="531" t="s">
        <v>198</v>
      </c>
      <c r="O21" s="531" t="s">
        <v>198</v>
      </c>
      <c r="P21" s="531" t="s">
        <v>198</v>
      </c>
      <c r="Q21" s="531" t="s">
        <v>198</v>
      </c>
    </row>
    <row r="22" spans="1:17" ht="18" customHeight="1">
      <c r="A22" s="1293" t="s">
        <v>613</v>
      </c>
      <c r="B22" s="529" t="s">
        <v>607</v>
      </c>
      <c r="C22" s="530">
        <v>2</v>
      </c>
      <c r="D22" s="530">
        <v>2</v>
      </c>
      <c r="E22" s="530" t="s">
        <v>198</v>
      </c>
      <c r="F22" s="530" t="s">
        <v>198</v>
      </c>
      <c r="G22" s="530" t="s">
        <v>198</v>
      </c>
      <c r="H22" s="530" t="s">
        <v>198</v>
      </c>
      <c r="I22" s="530" t="s">
        <v>198</v>
      </c>
      <c r="J22" s="530" t="s">
        <v>198</v>
      </c>
      <c r="K22" s="530" t="s">
        <v>198</v>
      </c>
      <c r="L22" s="530" t="s">
        <v>198</v>
      </c>
      <c r="M22" s="530" t="s">
        <v>198</v>
      </c>
      <c r="N22" s="530" t="s">
        <v>198</v>
      </c>
      <c r="O22" s="530" t="s">
        <v>198</v>
      </c>
      <c r="P22" s="530" t="s">
        <v>198</v>
      </c>
      <c r="Q22" s="530" t="s">
        <v>198</v>
      </c>
    </row>
    <row r="23" spans="1:17" ht="18" customHeight="1">
      <c r="A23" s="1293"/>
      <c r="B23" s="529" t="s">
        <v>606</v>
      </c>
      <c r="C23" s="531">
        <f>C22/C4*100</f>
        <v>4.3478260869565215</v>
      </c>
      <c r="D23" s="531">
        <f>D22/D4*100</f>
        <v>4.3478260869565215</v>
      </c>
      <c r="E23" s="531" t="s">
        <v>198</v>
      </c>
      <c r="F23" s="531" t="s">
        <v>198</v>
      </c>
      <c r="G23" s="531" t="s">
        <v>198</v>
      </c>
      <c r="H23" s="531" t="s">
        <v>198</v>
      </c>
      <c r="I23" s="531" t="s">
        <v>198</v>
      </c>
      <c r="J23" s="531" t="s">
        <v>198</v>
      </c>
      <c r="K23" s="531" t="s">
        <v>198</v>
      </c>
      <c r="L23" s="531" t="s">
        <v>198</v>
      </c>
      <c r="M23" s="531" t="s">
        <v>138</v>
      </c>
      <c r="N23" s="531" t="s">
        <v>198</v>
      </c>
      <c r="O23" s="531" t="s">
        <v>198</v>
      </c>
      <c r="P23" s="531" t="s">
        <v>198</v>
      </c>
      <c r="Q23" s="531" t="s">
        <v>198</v>
      </c>
    </row>
    <row r="24" spans="1:17" s="708" customFormat="1" ht="18" customHeight="1">
      <c r="A24" s="1293" t="s">
        <v>954</v>
      </c>
      <c r="B24" s="529" t="s">
        <v>607</v>
      </c>
      <c r="C24" s="530">
        <v>1</v>
      </c>
      <c r="D24" s="530">
        <v>1</v>
      </c>
      <c r="E24" s="531" t="s">
        <v>198</v>
      </c>
      <c r="F24" s="531" t="s">
        <v>198</v>
      </c>
      <c r="G24" s="531" t="s">
        <v>198</v>
      </c>
      <c r="H24" s="531" t="s">
        <v>198</v>
      </c>
      <c r="I24" s="531" t="s">
        <v>198</v>
      </c>
      <c r="J24" s="531" t="s">
        <v>198</v>
      </c>
      <c r="K24" s="531" t="s">
        <v>198</v>
      </c>
      <c r="L24" s="531" t="s">
        <v>198</v>
      </c>
      <c r="M24" s="531" t="s">
        <v>198</v>
      </c>
      <c r="N24" s="531" t="s">
        <v>198</v>
      </c>
      <c r="O24" s="531" t="s">
        <v>198</v>
      </c>
      <c r="P24" s="531" t="s">
        <v>198</v>
      </c>
      <c r="Q24" s="531" t="s">
        <v>198</v>
      </c>
    </row>
    <row r="25" spans="1:17" s="708" customFormat="1" ht="18" customHeight="1">
      <c r="A25" s="1293"/>
      <c r="B25" s="529" t="s">
        <v>606</v>
      </c>
      <c r="C25" s="531">
        <f>C24/C4*100</f>
        <v>2.1739130434782608</v>
      </c>
      <c r="D25" s="531">
        <f>D24/D4*100</f>
        <v>2.1739130434782608</v>
      </c>
      <c r="E25" s="531" t="s">
        <v>198</v>
      </c>
      <c r="F25" s="531" t="s">
        <v>198</v>
      </c>
      <c r="G25" s="531" t="s">
        <v>198</v>
      </c>
      <c r="H25" s="531" t="s">
        <v>198</v>
      </c>
      <c r="I25" s="531" t="s">
        <v>198</v>
      </c>
      <c r="J25" s="531" t="s">
        <v>198</v>
      </c>
      <c r="K25" s="531" t="s">
        <v>198</v>
      </c>
      <c r="L25" s="531" t="s">
        <v>198</v>
      </c>
      <c r="M25" s="531" t="s">
        <v>198</v>
      </c>
      <c r="N25" s="531" t="s">
        <v>198</v>
      </c>
      <c r="O25" s="531" t="s">
        <v>198</v>
      </c>
      <c r="P25" s="531" t="s">
        <v>198</v>
      </c>
      <c r="Q25" s="531" t="s">
        <v>198</v>
      </c>
    </row>
    <row r="26" spans="1:17" s="708" customFormat="1" ht="18" customHeight="1">
      <c r="A26" s="1293" t="s">
        <v>955</v>
      </c>
      <c r="B26" s="529" t="s">
        <v>607</v>
      </c>
      <c r="C26" s="531" t="s">
        <v>198</v>
      </c>
      <c r="D26" s="531" t="s">
        <v>198</v>
      </c>
      <c r="E26" s="531" t="s">
        <v>198</v>
      </c>
      <c r="F26" s="531" t="s">
        <v>198</v>
      </c>
      <c r="G26" s="531" t="s">
        <v>198</v>
      </c>
      <c r="H26" s="531" t="s">
        <v>198</v>
      </c>
      <c r="I26" s="530">
        <v>1</v>
      </c>
      <c r="J26" s="530">
        <v>1</v>
      </c>
      <c r="K26" s="531" t="s">
        <v>198</v>
      </c>
      <c r="L26" s="531" t="s">
        <v>198</v>
      </c>
      <c r="M26" s="531" t="s">
        <v>198</v>
      </c>
      <c r="N26" s="531" t="s">
        <v>198</v>
      </c>
      <c r="O26" s="531" t="s">
        <v>198</v>
      </c>
      <c r="P26" s="531" t="s">
        <v>198</v>
      </c>
      <c r="Q26" s="531" t="s">
        <v>198</v>
      </c>
    </row>
    <row r="27" spans="1:17" s="708" customFormat="1" ht="18" customHeight="1">
      <c r="A27" s="1293"/>
      <c r="B27" s="529" t="s">
        <v>606</v>
      </c>
      <c r="C27" s="531" t="s">
        <v>198</v>
      </c>
      <c r="D27" s="531" t="s">
        <v>198</v>
      </c>
      <c r="E27" s="531" t="s">
        <v>198</v>
      </c>
      <c r="F27" s="531" t="s">
        <v>198</v>
      </c>
      <c r="G27" s="531" t="s">
        <v>198</v>
      </c>
      <c r="H27" s="531" t="s">
        <v>198</v>
      </c>
      <c r="I27" s="531">
        <f>I26/I4*100</f>
        <v>1.3698630136986301</v>
      </c>
      <c r="J27" s="531">
        <f>J26/J4*100</f>
        <v>1.4705882352941175</v>
      </c>
      <c r="K27" s="531" t="s">
        <v>198</v>
      </c>
      <c r="L27" s="531" t="s">
        <v>198</v>
      </c>
      <c r="M27" s="531" t="s">
        <v>198</v>
      </c>
      <c r="N27" s="531" t="s">
        <v>198</v>
      </c>
      <c r="O27" s="531" t="s">
        <v>198</v>
      </c>
      <c r="P27" s="531" t="s">
        <v>198</v>
      </c>
      <c r="Q27" s="531" t="s">
        <v>198</v>
      </c>
    </row>
    <row r="28" spans="1:17" s="708" customFormat="1" ht="18" customHeight="1">
      <c r="A28" s="1293" t="s">
        <v>956</v>
      </c>
      <c r="B28" s="529" t="s">
        <v>607</v>
      </c>
      <c r="C28" s="531" t="s">
        <v>198</v>
      </c>
      <c r="D28" s="531" t="s">
        <v>198</v>
      </c>
      <c r="E28" s="531" t="s">
        <v>198</v>
      </c>
      <c r="F28" s="531" t="s">
        <v>198</v>
      </c>
      <c r="G28" s="531" t="s">
        <v>198</v>
      </c>
      <c r="H28" s="531" t="s">
        <v>198</v>
      </c>
      <c r="I28" s="530">
        <v>1</v>
      </c>
      <c r="J28" s="530">
        <v>1</v>
      </c>
      <c r="K28" s="531" t="s">
        <v>198</v>
      </c>
      <c r="L28" s="531" t="s">
        <v>198</v>
      </c>
      <c r="M28" s="531" t="s">
        <v>198</v>
      </c>
      <c r="N28" s="531" t="s">
        <v>198</v>
      </c>
      <c r="O28" s="531" t="s">
        <v>198</v>
      </c>
      <c r="P28" s="531" t="s">
        <v>198</v>
      </c>
      <c r="Q28" s="531" t="s">
        <v>198</v>
      </c>
    </row>
    <row r="29" spans="1:17" s="708" customFormat="1" ht="18" customHeight="1">
      <c r="A29" s="1293"/>
      <c r="B29" s="529" t="s">
        <v>606</v>
      </c>
      <c r="C29" s="531" t="s">
        <v>198</v>
      </c>
      <c r="D29" s="531" t="s">
        <v>198</v>
      </c>
      <c r="E29" s="531" t="s">
        <v>198</v>
      </c>
      <c r="F29" s="531" t="s">
        <v>198</v>
      </c>
      <c r="G29" s="531" t="s">
        <v>198</v>
      </c>
      <c r="H29" s="531" t="s">
        <v>198</v>
      </c>
      <c r="I29" s="531">
        <f>I28/I4*100</f>
        <v>1.3698630136986301</v>
      </c>
      <c r="J29" s="531">
        <f>J28/J4*100</f>
        <v>1.4705882352941175</v>
      </c>
      <c r="K29" s="531" t="s">
        <v>198</v>
      </c>
      <c r="L29" s="531" t="s">
        <v>198</v>
      </c>
      <c r="M29" s="531" t="s">
        <v>198</v>
      </c>
      <c r="N29" s="531" t="s">
        <v>198</v>
      </c>
      <c r="O29" s="531" t="s">
        <v>198</v>
      </c>
      <c r="P29" s="531" t="s">
        <v>198</v>
      </c>
      <c r="Q29" s="531" t="s">
        <v>198</v>
      </c>
    </row>
    <row r="30" spans="1:17" ht="18" customHeight="1">
      <c r="A30" s="1293" t="s">
        <v>180</v>
      </c>
      <c r="B30" s="529" t="s">
        <v>607</v>
      </c>
      <c r="C30" s="531" t="s">
        <v>198</v>
      </c>
      <c r="D30" s="531" t="s">
        <v>198</v>
      </c>
      <c r="E30" s="531" t="s">
        <v>198</v>
      </c>
      <c r="F30" s="530">
        <v>4</v>
      </c>
      <c r="G30" s="530">
        <v>4</v>
      </c>
      <c r="H30" s="530" t="s">
        <v>198</v>
      </c>
      <c r="I30" s="531" t="s">
        <v>198</v>
      </c>
      <c r="J30" s="531" t="s">
        <v>198</v>
      </c>
      <c r="K30" s="531" t="s">
        <v>198</v>
      </c>
      <c r="L30" s="530">
        <v>2</v>
      </c>
      <c r="M30" s="530">
        <v>2</v>
      </c>
      <c r="N30" s="530" t="s">
        <v>198</v>
      </c>
      <c r="O30" s="530">
        <v>4</v>
      </c>
      <c r="P30" s="530">
        <v>4</v>
      </c>
      <c r="Q30" s="530" t="s">
        <v>198</v>
      </c>
    </row>
    <row r="31" spans="1:17" ht="18" customHeight="1">
      <c r="A31" s="1294"/>
      <c r="B31" s="524" t="s">
        <v>606</v>
      </c>
      <c r="C31" s="532" t="s">
        <v>198</v>
      </c>
      <c r="D31" s="532" t="s">
        <v>198</v>
      </c>
      <c r="E31" s="532" t="s">
        <v>198</v>
      </c>
      <c r="F31" s="532">
        <f>F30/F4*100</f>
        <v>9.7560975609756095</v>
      </c>
      <c r="G31" s="532">
        <f>G30/G4*100</f>
        <v>10</v>
      </c>
      <c r="H31" s="532" t="s">
        <v>198</v>
      </c>
      <c r="I31" s="532" t="s">
        <v>198</v>
      </c>
      <c r="J31" s="532" t="s">
        <v>198</v>
      </c>
      <c r="K31" s="532" t="s">
        <v>198</v>
      </c>
      <c r="L31" s="532">
        <f>L30/L4*100</f>
        <v>3.125</v>
      </c>
      <c r="M31" s="532">
        <f>M30/M4*100</f>
        <v>3.278688524590164</v>
      </c>
      <c r="N31" s="532" t="s">
        <v>138</v>
      </c>
      <c r="O31" s="532">
        <f>O30/O4*100</f>
        <v>3.8095238095238098</v>
      </c>
      <c r="P31" s="532">
        <f>P30/P4*100</f>
        <v>3.8461538461538463</v>
      </c>
      <c r="Q31" s="532" t="s">
        <v>198</v>
      </c>
    </row>
    <row r="32" spans="1:17" ht="17.100000000000001" customHeight="1">
      <c r="A32" s="750" t="s">
        <v>953</v>
      </c>
      <c r="B32" s="533"/>
      <c r="C32" s="521"/>
      <c r="D32" s="521"/>
      <c r="E32" s="521"/>
      <c r="F32" s="521"/>
      <c r="G32" s="521"/>
      <c r="H32" s="521"/>
      <c r="I32" s="521"/>
      <c r="J32" s="521"/>
      <c r="K32" s="521"/>
    </row>
    <row r="33" ht="17.45" customHeight="1"/>
  </sheetData>
  <mergeCells count="21">
    <mergeCell ref="A4:A5"/>
    <mergeCell ref="A8:A9"/>
    <mergeCell ref="A16:A17"/>
    <mergeCell ref="A18:A19"/>
    <mergeCell ref="A10:A11"/>
    <mergeCell ref="A1:Q1"/>
    <mergeCell ref="A2:B3"/>
    <mergeCell ref="C2:E2"/>
    <mergeCell ref="F2:H2"/>
    <mergeCell ref="I2:K2"/>
    <mergeCell ref="L2:N2"/>
    <mergeCell ref="O2:Q2"/>
    <mergeCell ref="A22:A23"/>
    <mergeCell ref="A6:A7"/>
    <mergeCell ref="A30:A31"/>
    <mergeCell ref="A24:A25"/>
    <mergeCell ref="A26:A27"/>
    <mergeCell ref="A28:A29"/>
    <mergeCell ref="A14:A15"/>
    <mergeCell ref="A12:A13"/>
    <mergeCell ref="A20:A21"/>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4"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17"/>
  <sheetViews>
    <sheetView showGridLines="0" zoomScaleNormal="100" workbookViewId="0">
      <selection activeCell="R12" sqref="R12"/>
    </sheetView>
  </sheetViews>
  <sheetFormatPr defaultColWidth="8.875" defaultRowHeight="15.75"/>
  <cols>
    <col min="1" max="1" width="8.625" style="191" customWidth="1"/>
    <col min="2" max="2" width="11.5" style="191" customWidth="1"/>
    <col min="3" max="4" width="10.625" style="191" customWidth="1"/>
    <col min="5" max="6" width="11.125" style="191" customWidth="1"/>
    <col min="7" max="7" width="10.625" style="191" customWidth="1"/>
    <col min="8" max="14" width="9.125" style="191" customWidth="1"/>
    <col min="15" max="256" width="8.875" style="191"/>
    <col min="257" max="257" width="8.625" style="191" customWidth="1"/>
    <col min="258" max="258" width="11.5" style="191" customWidth="1"/>
    <col min="259" max="260" width="10.625" style="191" customWidth="1"/>
    <col min="261" max="262" width="11.125" style="191" customWidth="1"/>
    <col min="263" max="263" width="10.625" style="191" customWidth="1"/>
    <col min="264" max="270" width="9.125" style="191" customWidth="1"/>
    <col min="271" max="512" width="8.875" style="191"/>
    <col min="513" max="513" width="8.625" style="191" customWidth="1"/>
    <col min="514" max="514" width="11.5" style="191" customWidth="1"/>
    <col min="515" max="516" width="10.625" style="191" customWidth="1"/>
    <col min="517" max="518" width="11.125" style="191" customWidth="1"/>
    <col min="519" max="519" width="10.625" style="191" customWidth="1"/>
    <col min="520" max="526" width="9.125" style="191" customWidth="1"/>
    <col min="527" max="768" width="8.875" style="191"/>
    <col min="769" max="769" width="8.625" style="191" customWidth="1"/>
    <col min="770" max="770" width="11.5" style="191" customWidth="1"/>
    <col min="771" max="772" width="10.625" style="191" customWidth="1"/>
    <col min="773" max="774" width="11.125" style="191" customWidth="1"/>
    <col min="775" max="775" width="10.625" style="191" customWidth="1"/>
    <col min="776" max="782" width="9.125" style="191" customWidth="1"/>
    <col min="783" max="1024" width="8.875" style="191"/>
    <col min="1025" max="1025" width="8.625" style="191" customWidth="1"/>
    <col min="1026" max="1026" width="11.5" style="191" customWidth="1"/>
    <col min="1027" max="1028" width="10.625" style="191" customWidth="1"/>
    <col min="1029" max="1030" width="11.125" style="191" customWidth="1"/>
    <col min="1031" max="1031" width="10.625" style="191" customWidth="1"/>
    <col min="1032" max="1038" width="9.125" style="191" customWidth="1"/>
    <col min="1039" max="1280" width="8.875" style="191"/>
    <col min="1281" max="1281" width="8.625" style="191" customWidth="1"/>
    <col min="1282" max="1282" width="11.5" style="191" customWidth="1"/>
    <col min="1283" max="1284" width="10.625" style="191" customWidth="1"/>
    <col min="1285" max="1286" width="11.125" style="191" customWidth="1"/>
    <col min="1287" max="1287" width="10.625" style="191" customWidth="1"/>
    <col min="1288" max="1294" width="9.125" style="191" customWidth="1"/>
    <col min="1295" max="1536" width="8.875" style="191"/>
    <col min="1537" max="1537" width="8.625" style="191" customWidth="1"/>
    <col min="1538" max="1538" width="11.5" style="191" customWidth="1"/>
    <col min="1539" max="1540" width="10.625" style="191" customWidth="1"/>
    <col min="1541" max="1542" width="11.125" style="191" customWidth="1"/>
    <col min="1543" max="1543" width="10.625" style="191" customWidth="1"/>
    <col min="1544" max="1550" width="9.125" style="191" customWidth="1"/>
    <col min="1551" max="1792" width="8.875" style="191"/>
    <col min="1793" max="1793" width="8.625" style="191" customWidth="1"/>
    <col min="1794" max="1794" width="11.5" style="191" customWidth="1"/>
    <col min="1795" max="1796" width="10.625" style="191" customWidth="1"/>
    <col min="1797" max="1798" width="11.125" style="191" customWidth="1"/>
    <col min="1799" max="1799" width="10.625" style="191" customWidth="1"/>
    <col min="1800" max="1806" width="9.125" style="191" customWidth="1"/>
    <col min="1807" max="2048" width="8.875" style="191"/>
    <col min="2049" max="2049" width="8.625" style="191" customWidth="1"/>
    <col min="2050" max="2050" width="11.5" style="191" customWidth="1"/>
    <col min="2051" max="2052" width="10.625" style="191" customWidth="1"/>
    <col min="2053" max="2054" width="11.125" style="191" customWidth="1"/>
    <col min="2055" max="2055" width="10.625" style="191" customWidth="1"/>
    <col min="2056" max="2062" width="9.125" style="191" customWidth="1"/>
    <col min="2063" max="2304" width="8.875" style="191"/>
    <col min="2305" max="2305" width="8.625" style="191" customWidth="1"/>
    <col min="2306" max="2306" width="11.5" style="191" customWidth="1"/>
    <col min="2307" max="2308" width="10.625" style="191" customWidth="1"/>
    <col min="2309" max="2310" width="11.125" style="191" customWidth="1"/>
    <col min="2311" max="2311" width="10.625" style="191" customWidth="1"/>
    <col min="2312" max="2318" width="9.125" style="191" customWidth="1"/>
    <col min="2319" max="2560" width="8.875" style="191"/>
    <col min="2561" max="2561" width="8.625" style="191" customWidth="1"/>
    <col min="2562" max="2562" width="11.5" style="191" customWidth="1"/>
    <col min="2563" max="2564" width="10.625" style="191" customWidth="1"/>
    <col min="2565" max="2566" width="11.125" style="191" customWidth="1"/>
    <col min="2567" max="2567" width="10.625" style="191" customWidth="1"/>
    <col min="2568" max="2574" width="9.125" style="191" customWidth="1"/>
    <col min="2575" max="2816" width="8.875" style="191"/>
    <col min="2817" max="2817" width="8.625" style="191" customWidth="1"/>
    <col min="2818" max="2818" width="11.5" style="191" customWidth="1"/>
    <col min="2819" max="2820" width="10.625" style="191" customWidth="1"/>
    <col min="2821" max="2822" width="11.125" style="191" customWidth="1"/>
    <col min="2823" max="2823" width="10.625" style="191" customWidth="1"/>
    <col min="2824" max="2830" width="9.125" style="191" customWidth="1"/>
    <col min="2831" max="3072" width="8.875" style="191"/>
    <col min="3073" max="3073" width="8.625" style="191" customWidth="1"/>
    <col min="3074" max="3074" width="11.5" style="191" customWidth="1"/>
    <col min="3075" max="3076" width="10.625" style="191" customWidth="1"/>
    <col min="3077" max="3078" width="11.125" style="191" customWidth="1"/>
    <col min="3079" max="3079" width="10.625" style="191" customWidth="1"/>
    <col min="3080" max="3086" width="9.125" style="191" customWidth="1"/>
    <col min="3087" max="3328" width="8.875" style="191"/>
    <col min="3329" max="3329" width="8.625" style="191" customWidth="1"/>
    <col min="3330" max="3330" width="11.5" style="191" customWidth="1"/>
    <col min="3331" max="3332" width="10.625" style="191" customWidth="1"/>
    <col min="3333" max="3334" width="11.125" style="191" customWidth="1"/>
    <col min="3335" max="3335" width="10.625" style="191" customWidth="1"/>
    <col min="3336" max="3342" width="9.125" style="191" customWidth="1"/>
    <col min="3343" max="3584" width="8.875" style="191"/>
    <col min="3585" max="3585" width="8.625" style="191" customWidth="1"/>
    <col min="3586" max="3586" width="11.5" style="191" customWidth="1"/>
    <col min="3587" max="3588" width="10.625" style="191" customWidth="1"/>
    <col min="3589" max="3590" width="11.125" style="191" customWidth="1"/>
    <col min="3591" max="3591" width="10.625" style="191" customWidth="1"/>
    <col min="3592" max="3598" width="9.125" style="191" customWidth="1"/>
    <col min="3599" max="3840" width="8.875" style="191"/>
    <col min="3841" max="3841" width="8.625" style="191" customWidth="1"/>
    <col min="3842" max="3842" width="11.5" style="191" customWidth="1"/>
    <col min="3843" max="3844" width="10.625" style="191" customWidth="1"/>
    <col min="3845" max="3846" width="11.125" style="191" customWidth="1"/>
    <col min="3847" max="3847" width="10.625" style="191" customWidth="1"/>
    <col min="3848" max="3854" width="9.125" style="191" customWidth="1"/>
    <col min="3855" max="4096" width="8.875" style="191"/>
    <col min="4097" max="4097" width="8.625" style="191" customWidth="1"/>
    <col min="4098" max="4098" width="11.5" style="191" customWidth="1"/>
    <col min="4099" max="4100" width="10.625" style="191" customWidth="1"/>
    <col min="4101" max="4102" width="11.125" style="191" customWidth="1"/>
    <col min="4103" max="4103" width="10.625" style="191" customWidth="1"/>
    <col min="4104" max="4110" width="9.125" style="191" customWidth="1"/>
    <col min="4111" max="4352" width="8.875" style="191"/>
    <col min="4353" max="4353" width="8.625" style="191" customWidth="1"/>
    <col min="4354" max="4354" width="11.5" style="191" customWidth="1"/>
    <col min="4355" max="4356" width="10.625" style="191" customWidth="1"/>
    <col min="4357" max="4358" width="11.125" style="191" customWidth="1"/>
    <col min="4359" max="4359" width="10.625" style="191" customWidth="1"/>
    <col min="4360" max="4366" width="9.125" style="191" customWidth="1"/>
    <col min="4367" max="4608" width="8.875" style="191"/>
    <col min="4609" max="4609" width="8.625" style="191" customWidth="1"/>
    <col min="4610" max="4610" width="11.5" style="191" customWidth="1"/>
    <col min="4611" max="4612" width="10.625" style="191" customWidth="1"/>
    <col min="4613" max="4614" width="11.125" style="191" customWidth="1"/>
    <col min="4615" max="4615" width="10.625" style="191" customWidth="1"/>
    <col min="4616" max="4622" width="9.125" style="191" customWidth="1"/>
    <col min="4623" max="4864" width="8.875" style="191"/>
    <col min="4865" max="4865" width="8.625" style="191" customWidth="1"/>
    <col min="4866" max="4866" width="11.5" style="191" customWidth="1"/>
    <col min="4867" max="4868" width="10.625" style="191" customWidth="1"/>
    <col min="4869" max="4870" width="11.125" style="191" customWidth="1"/>
    <col min="4871" max="4871" width="10.625" style="191" customWidth="1"/>
    <col min="4872" max="4878" width="9.125" style="191" customWidth="1"/>
    <col min="4879" max="5120" width="8.875" style="191"/>
    <col min="5121" max="5121" width="8.625" style="191" customWidth="1"/>
    <col min="5122" max="5122" width="11.5" style="191" customWidth="1"/>
    <col min="5123" max="5124" width="10.625" style="191" customWidth="1"/>
    <col min="5125" max="5126" width="11.125" style="191" customWidth="1"/>
    <col min="5127" max="5127" width="10.625" style="191" customWidth="1"/>
    <col min="5128" max="5134" width="9.125" style="191" customWidth="1"/>
    <col min="5135" max="5376" width="8.875" style="191"/>
    <col min="5377" max="5377" width="8.625" style="191" customWidth="1"/>
    <col min="5378" max="5378" width="11.5" style="191" customWidth="1"/>
    <col min="5379" max="5380" width="10.625" style="191" customWidth="1"/>
    <col min="5381" max="5382" width="11.125" style="191" customWidth="1"/>
    <col min="5383" max="5383" width="10.625" style="191" customWidth="1"/>
    <col min="5384" max="5390" width="9.125" style="191" customWidth="1"/>
    <col min="5391" max="5632" width="8.875" style="191"/>
    <col min="5633" max="5633" width="8.625" style="191" customWidth="1"/>
    <col min="5634" max="5634" width="11.5" style="191" customWidth="1"/>
    <col min="5635" max="5636" width="10.625" style="191" customWidth="1"/>
    <col min="5637" max="5638" width="11.125" style="191" customWidth="1"/>
    <col min="5639" max="5639" width="10.625" style="191" customWidth="1"/>
    <col min="5640" max="5646" width="9.125" style="191" customWidth="1"/>
    <col min="5647" max="5888" width="8.875" style="191"/>
    <col min="5889" max="5889" width="8.625" style="191" customWidth="1"/>
    <col min="5890" max="5890" width="11.5" style="191" customWidth="1"/>
    <col min="5891" max="5892" width="10.625" style="191" customWidth="1"/>
    <col min="5893" max="5894" width="11.125" style="191" customWidth="1"/>
    <col min="5895" max="5895" width="10.625" style="191" customWidth="1"/>
    <col min="5896" max="5902" width="9.125" style="191" customWidth="1"/>
    <col min="5903" max="6144" width="8.875" style="191"/>
    <col min="6145" max="6145" width="8.625" style="191" customWidth="1"/>
    <col min="6146" max="6146" width="11.5" style="191" customWidth="1"/>
    <col min="6147" max="6148" width="10.625" style="191" customWidth="1"/>
    <col min="6149" max="6150" width="11.125" style="191" customWidth="1"/>
    <col min="6151" max="6151" width="10.625" style="191" customWidth="1"/>
    <col min="6152" max="6158" width="9.125" style="191" customWidth="1"/>
    <col min="6159" max="6400" width="8.875" style="191"/>
    <col min="6401" max="6401" width="8.625" style="191" customWidth="1"/>
    <col min="6402" max="6402" width="11.5" style="191" customWidth="1"/>
    <col min="6403" max="6404" width="10.625" style="191" customWidth="1"/>
    <col min="6405" max="6406" width="11.125" style="191" customWidth="1"/>
    <col min="6407" max="6407" width="10.625" style="191" customWidth="1"/>
    <col min="6408" max="6414" width="9.125" style="191" customWidth="1"/>
    <col min="6415" max="6656" width="8.875" style="191"/>
    <col min="6657" max="6657" width="8.625" style="191" customWidth="1"/>
    <col min="6658" max="6658" width="11.5" style="191" customWidth="1"/>
    <col min="6659" max="6660" width="10.625" style="191" customWidth="1"/>
    <col min="6661" max="6662" width="11.125" style="191" customWidth="1"/>
    <col min="6663" max="6663" width="10.625" style="191" customWidth="1"/>
    <col min="6664" max="6670" width="9.125" style="191" customWidth="1"/>
    <col min="6671" max="6912" width="8.875" style="191"/>
    <col min="6913" max="6913" width="8.625" style="191" customWidth="1"/>
    <col min="6914" max="6914" width="11.5" style="191" customWidth="1"/>
    <col min="6915" max="6916" width="10.625" style="191" customWidth="1"/>
    <col min="6917" max="6918" width="11.125" style="191" customWidth="1"/>
    <col min="6919" max="6919" width="10.625" style="191" customWidth="1"/>
    <col min="6920" max="6926" width="9.125" style="191" customWidth="1"/>
    <col min="6927" max="7168" width="8.875" style="191"/>
    <col min="7169" max="7169" width="8.625" style="191" customWidth="1"/>
    <col min="7170" max="7170" width="11.5" style="191" customWidth="1"/>
    <col min="7171" max="7172" width="10.625" style="191" customWidth="1"/>
    <col min="7173" max="7174" width="11.125" style="191" customWidth="1"/>
    <col min="7175" max="7175" width="10.625" style="191" customWidth="1"/>
    <col min="7176" max="7182" width="9.125" style="191" customWidth="1"/>
    <col min="7183" max="7424" width="8.875" style="191"/>
    <col min="7425" max="7425" width="8.625" style="191" customWidth="1"/>
    <col min="7426" max="7426" width="11.5" style="191" customWidth="1"/>
    <col min="7427" max="7428" width="10.625" style="191" customWidth="1"/>
    <col min="7429" max="7430" width="11.125" style="191" customWidth="1"/>
    <col min="7431" max="7431" width="10.625" style="191" customWidth="1"/>
    <col min="7432" max="7438" width="9.125" style="191" customWidth="1"/>
    <col min="7439" max="7680" width="8.875" style="191"/>
    <col min="7681" max="7681" width="8.625" style="191" customWidth="1"/>
    <col min="7682" max="7682" width="11.5" style="191" customWidth="1"/>
    <col min="7683" max="7684" width="10.625" style="191" customWidth="1"/>
    <col min="7685" max="7686" width="11.125" style="191" customWidth="1"/>
    <col min="7687" max="7687" width="10.625" style="191" customWidth="1"/>
    <col min="7688" max="7694" width="9.125" style="191" customWidth="1"/>
    <col min="7695" max="7936" width="8.875" style="191"/>
    <col min="7937" max="7937" width="8.625" style="191" customWidth="1"/>
    <col min="7938" max="7938" width="11.5" style="191" customWidth="1"/>
    <col min="7939" max="7940" width="10.625" style="191" customWidth="1"/>
    <col min="7941" max="7942" width="11.125" style="191" customWidth="1"/>
    <col min="7943" max="7943" width="10.625" style="191" customWidth="1"/>
    <col min="7944" max="7950" width="9.125" style="191" customWidth="1"/>
    <col min="7951" max="8192" width="8.875" style="191"/>
    <col min="8193" max="8193" width="8.625" style="191" customWidth="1"/>
    <col min="8194" max="8194" width="11.5" style="191" customWidth="1"/>
    <col min="8195" max="8196" width="10.625" style="191" customWidth="1"/>
    <col min="8197" max="8198" width="11.125" style="191" customWidth="1"/>
    <col min="8199" max="8199" width="10.625" style="191" customWidth="1"/>
    <col min="8200" max="8206" width="9.125" style="191" customWidth="1"/>
    <col min="8207" max="8448" width="8.875" style="191"/>
    <col min="8449" max="8449" width="8.625" style="191" customWidth="1"/>
    <col min="8450" max="8450" width="11.5" style="191" customWidth="1"/>
    <col min="8451" max="8452" width="10.625" style="191" customWidth="1"/>
    <col min="8453" max="8454" width="11.125" style="191" customWidth="1"/>
    <col min="8455" max="8455" width="10.625" style="191" customWidth="1"/>
    <col min="8456" max="8462" width="9.125" style="191" customWidth="1"/>
    <col min="8463" max="8704" width="8.875" style="191"/>
    <col min="8705" max="8705" width="8.625" style="191" customWidth="1"/>
    <col min="8706" max="8706" width="11.5" style="191" customWidth="1"/>
    <col min="8707" max="8708" width="10.625" style="191" customWidth="1"/>
    <col min="8709" max="8710" width="11.125" style="191" customWidth="1"/>
    <col min="8711" max="8711" width="10.625" style="191" customWidth="1"/>
    <col min="8712" max="8718" width="9.125" style="191" customWidth="1"/>
    <col min="8719" max="8960" width="8.875" style="191"/>
    <col min="8961" max="8961" width="8.625" style="191" customWidth="1"/>
    <col min="8962" max="8962" width="11.5" style="191" customWidth="1"/>
    <col min="8963" max="8964" width="10.625" style="191" customWidth="1"/>
    <col min="8965" max="8966" width="11.125" style="191" customWidth="1"/>
    <col min="8967" max="8967" width="10.625" style="191" customWidth="1"/>
    <col min="8968" max="8974" width="9.125" style="191" customWidth="1"/>
    <col min="8975" max="9216" width="8.875" style="191"/>
    <col min="9217" max="9217" width="8.625" style="191" customWidth="1"/>
    <col min="9218" max="9218" width="11.5" style="191" customWidth="1"/>
    <col min="9219" max="9220" width="10.625" style="191" customWidth="1"/>
    <col min="9221" max="9222" width="11.125" style="191" customWidth="1"/>
    <col min="9223" max="9223" width="10.625" style="191" customWidth="1"/>
    <col min="9224" max="9230" width="9.125" style="191" customWidth="1"/>
    <col min="9231" max="9472" width="8.875" style="191"/>
    <col min="9473" max="9473" width="8.625" style="191" customWidth="1"/>
    <col min="9474" max="9474" width="11.5" style="191" customWidth="1"/>
    <col min="9475" max="9476" width="10.625" style="191" customWidth="1"/>
    <col min="9477" max="9478" width="11.125" style="191" customWidth="1"/>
    <col min="9479" max="9479" width="10.625" style="191" customWidth="1"/>
    <col min="9480" max="9486" width="9.125" style="191" customWidth="1"/>
    <col min="9487" max="9728" width="8.875" style="191"/>
    <col min="9729" max="9729" width="8.625" style="191" customWidth="1"/>
    <col min="9730" max="9730" width="11.5" style="191" customWidth="1"/>
    <col min="9731" max="9732" width="10.625" style="191" customWidth="1"/>
    <col min="9733" max="9734" width="11.125" style="191" customWidth="1"/>
    <col min="9735" max="9735" width="10.625" style="191" customWidth="1"/>
    <col min="9736" max="9742" width="9.125" style="191" customWidth="1"/>
    <col min="9743" max="9984" width="8.875" style="191"/>
    <col min="9985" max="9985" width="8.625" style="191" customWidth="1"/>
    <col min="9986" max="9986" width="11.5" style="191" customWidth="1"/>
    <col min="9987" max="9988" width="10.625" style="191" customWidth="1"/>
    <col min="9989" max="9990" width="11.125" style="191" customWidth="1"/>
    <col min="9991" max="9991" width="10.625" style="191" customWidth="1"/>
    <col min="9992" max="9998" width="9.125" style="191" customWidth="1"/>
    <col min="9999" max="10240" width="8.875" style="191"/>
    <col min="10241" max="10241" width="8.625" style="191" customWidth="1"/>
    <col min="10242" max="10242" width="11.5" style="191" customWidth="1"/>
    <col min="10243" max="10244" width="10.625" style="191" customWidth="1"/>
    <col min="10245" max="10246" width="11.125" style="191" customWidth="1"/>
    <col min="10247" max="10247" width="10.625" style="191" customWidth="1"/>
    <col min="10248" max="10254" width="9.125" style="191" customWidth="1"/>
    <col min="10255" max="10496" width="8.875" style="191"/>
    <col min="10497" max="10497" width="8.625" style="191" customWidth="1"/>
    <col min="10498" max="10498" width="11.5" style="191" customWidth="1"/>
    <col min="10499" max="10500" width="10.625" style="191" customWidth="1"/>
    <col min="10501" max="10502" width="11.125" style="191" customWidth="1"/>
    <col min="10503" max="10503" width="10.625" style="191" customWidth="1"/>
    <col min="10504" max="10510" width="9.125" style="191" customWidth="1"/>
    <col min="10511" max="10752" width="8.875" style="191"/>
    <col min="10753" max="10753" width="8.625" style="191" customWidth="1"/>
    <col min="10754" max="10754" width="11.5" style="191" customWidth="1"/>
    <col min="10755" max="10756" width="10.625" style="191" customWidth="1"/>
    <col min="10757" max="10758" width="11.125" style="191" customWidth="1"/>
    <col min="10759" max="10759" width="10.625" style="191" customWidth="1"/>
    <col min="10760" max="10766" width="9.125" style="191" customWidth="1"/>
    <col min="10767" max="11008" width="8.875" style="191"/>
    <col min="11009" max="11009" width="8.625" style="191" customWidth="1"/>
    <col min="11010" max="11010" width="11.5" style="191" customWidth="1"/>
    <col min="11011" max="11012" width="10.625" style="191" customWidth="1"/>
    <col min="11013" max="11014" width="11.125" style="191" customWidth="1"/>
    <col min="11015" max="11015" width="10.625" style="191" customWidth="1"/>
    <col min="11016" max="11022" width="9.125" style="191" customWidth="1"/>
    <col min="11023" max="11264" width="8.875" style="191"/>
    <col min="11265" max="11265" width="8.625" style="191" customWidth="1"/>
    <col min="11266" max="11266" width="11.5" style="191" customWidth="1"/>
    <col min="11267" max="11268" width="10.625" style="191" customWidth="1"/>
    <col min="11269" max="11270" width="11.125" style="191" customWidth="1"/>
    <col min="11271" max="11271" width="10.625" style="191" customWidth="1"/>
    <col min="11272" max="11278" width="9.125" style="191" customWidth="1"/>
    <col min="11279" max="11520" width="8.875" style="191"/>
    <col min="11521" max="11521" width="8.625" style="191" customWidth="1"/>
    <col min="11522" max="11522" width="11.5" style="191" customWidth="1"/>
    <col min="11523" max="11524" width="10.625" style="191" customWidth="1"/>
    <col min="11525" max="11526" width="11.125" style="191" customWidth="1"/>
    <col min="11527" max="11527" width="10.625" style="191" customWidth="1"/>
    <col min="11528" max="11534" width="9.125" style="191" customWidth="1"/>
    <col min="11535" max="11776" width="8.875" style="191"/>
    <col min="11777" max="11777" width="8.625" style="191" customWidth="1"/>
    <col min="11778" max="11778" width="11.5" style="191" customWidth="1"/>
    <col min="11779" max="11780" width="10.625" style="191" customWidth="1"/>
    <col min="11781" max="11782" width="11.125" style="191" customWidth="1"/>
    <col min="11783" max="11783" width="10.625" style="191" customWidth="1"/>
    <col min="11784" max="11790" width="9.125" style="191" customWidth="1"/>
    <col min="11791" max="12032" width="8.875" style="191"/>
    <col min="12033" max="12033" width="8.625" style="191" customWidth="1"/>
    <col min="12034" max="12034" width="11.5" style="191" customWidth="1"/>
    <col min="12035" max="12036" width="10.625" style="191" customWidth="1"/>
    <col min="12037" max="12038" width="11.125" style="191" customWidth="1"/>
    <col min="12039" max="12039" width="10.625" style="191" customWidth="1"/>
    <col min="12040" max="12046" width="9.125" style="191" customWidth="1"/>
    <col min="12047" max="12288" width="8.875" style="191"/>
    <col min="12289" max="12289" width="8.625" style="191" customWidth="1"/>
    <col min="12290" max="12290" width="11.5" style="191" customWidth="1"/>
    <col min="12291" max="12292" width="10.625" style="191" customWidth="1"/>
    <col min="12293" max="12294" width="11.125" style="191" customWidth="1"/>
    <col min="12295" max="12295" width="10.625" style="191" customWidth="1"/>
    <col min="12296" max="12302" width="9.125" style="191" customWidth="1"/>
    <col min="12303" max="12544" width="8.875" style="191"/>
    <col min="12545" max="12545" width="8.625" style="191" customWidth="1"/>
    <col min="12546" max="12546" width="11.5" style="191" customWidth="1"/>
    <col min="12547" max="12548" width="10.625" style="191" customWidth="1"/>
    <col min="12549" max="12550" width="11.125" style="191" customWidth="1"/>
    <col min="12551" max="12551" width="10.625" style="191" customWidth="1"/>
    <col min="12552" max="12558" width="9.125" style="191" customWidth="1"/>
    <col min="12559" max="12800" width="8.875" style="191"/>
    <col min="12801" max="12801" width="8.625" style="191" customWidth="1"/>
    <col min="12802" max="12802" width="11.5" style="191" customWidth="1"/>
    <col min="12803" max="12804" width="10.625" style="191" customWidth="1"/>
    <col min="12805" max="12806" width="11.125" style="191" customWidth="1"/>
    <col min="12807" max="12807" width="10.625" style="191" customWidth="1"/>
    <col min="12808" max="12814" width="9.125" style="191" customWidth="1"/>
    <col min="12815" max="13056" width="8.875" style="191"/>
    <col min="13057" max="13057" width="8.625" style="191" customWidth="1"/>
    <col min="13058" max="13058" width="11.5" style="191" customWidth="1"/>
    <col min="13059" max="13060" width="10.625" style="191" customWidth="1"/>
    <col min="13061" max="13062" width="11.125" style="191" customWidth="1"/>
    <col min="13063" max="13063" width="10.625" style="191" customWidth="1"/>
    <col min="13064" max="13070" width="9.125" style="191" customWidth="1"/>
    <col min="13071" max="13312" width="8.875" style="191"/>
    <col min="13313" max="13313" width="8.625" style="191" customWidth="1"/>
    <col min="13314" max="13314" width="11.5" style="191" customWidth="1"/>
    <col min="13315" max="13316" width="10.625" style="191" customWidth="1"/>
    <col min="13317" max="13318" width="11.125" style="191" customWidth="1"/>
    <col min="13319" max="13319" width="10.625" style="191" customWidth="1"/>
    <col min="13320" max="13326" width="9.125" style="191" customWidth="1"/>
    <col min="13327" max="13568" width="8.875" style="191"/>
    <col min="13569" max="13569" width="8.625" style="191" customWidth="1"/>
    <col min="13570" max="13570" width="11.5" style="191" customWidth="1"/>
    <col min="13571" max="13572" width="10.625" style="191" customWidth="1"/>
    <col min="13573" max="13574" width="11.125" style="191" customWidth="1"/>
    <col min="13575" max="13575" width="10.625" style="191" customWidth="1"/>
    <col min="13576" max="13582" width="9.125" style="191" customWidth="1"/>
    <col min="13583" max="13824" width="8.875" style="191"/>
    <col min="13825" max="13825" width="8.625" style="191" customWidth="1"/>
    <col min="13826" max="13826" width="11.5" style="191" customWidth="1"/>
    <col min="13827" max="13828" width="10.625" style="191" customWidth="1"/>
    <col min="13829" max="13830" width="11.125" style="191" customWidth="1"/>
    <col min="13831" max="13831" width="10.625" style="191" customWidth="1"/>
    <col min="13832" max="13838" width="9.125" style="191" customWidth="1"/>
    <col min="13839" max="14080" width="8.875" style="191"/>
    <col min="14081" max="14081" width="8.625" style="191" customWidth="1"/>
    <col min="14082" max="14082" width="11.5" style="191" customWidth="1"/>
    <col min="14083" max="14084" width="10.625" style="191" customWidth="1"/>
    <col min="14085" max="14086" width="11.125" style="191" customWidth="1"/>
    <col min="14087" max="14087" width="10.625" style="191" customWidth="1"/>
    <col min="14088" max="14094" width="9.125" style="191" customWidth="1"/>
    <col min="14095" max="14336" width="8.875" style="191"/>
    <col min="14337" max="14337" width="8.625" style="191" customWidth="1"/>
    <col min="14338" max="14338" width="11.5" style="191" customWidth="1"/>
    <col min="14339" max="14340" width="10.625" style="191" customWidth="1"/>
    <col min="14341" max="14342" width="11.125" style="191" customWidth="1"/>
    <col min="14343" max="14343" width="10.625" style="191" customWidth="1"/>
    <col min="14344" max="14350" width="9.125" style="191" customWidth="1"/>
    <col min="14351" max="14592" width="8.875" style="191"/>
    <col min="14593" max="14593" width="8.625" style="191" customWidth="1"/>
    <col min="14594" max="14594" width="11.5" style="191" customWidth="1"/>
    <col min="14595" max="14596" width="10.625" style="191" customWidth="1"/>
    <col min="14597" max="14598" width="11.125" style="191" customWidth="1"/>
    <col min="14599" max="14599" width="10.625" style="191" customWidth="1"/>
    <col min="14600" max="14606" width="9.125" style="191" customWidth="1"/>
    <col min="14607" max="14848" width="8.875" style="191"/>
    <col min="14849" max="14849" width="8.625" style="191" customWidth="1"/>
    <col min="14850" max="14850" width="11.5" style="191" customWidth="1"/>
    <col min="14851" max="14852" width="10.625" style="191" customWidth="1"/>
    <col min="14853" max="14854" width="11.125" style="191" customWidth="1"/>
    <col min="14855" max="14855" width="10.625" style="191" customWidth="1"/>
    <col min="14856" max="14862" width="9.125" style="191" customWidth="1"/>
    <col min="14863" max="15104" width="8.875" style="191"/>
    <col min="15105" max="15105" width="8.625" style="191" customWidth="1"/>
    <col min="15106" max="15106" width="11.5" style="191" customWidth="1"/>
    <col min="15107" max="15108" width="10.625" style="191" customWidth="1"/>
    <col min="15109" max="15110" width="11.125" style="191" customWidth="1"/>
    <col min="15111" max="15111" width="10.625" style="191" customWidth="1"/>
    <col min="15112" max="15118" width="9.125" style="191" customWidth="1"/>
    <col min="15119" max="15360" width="8.875" style="191"/>
    <col min="15361" max="15361" width="8.625" style="191" customWidth="1"/>
    <col min="15362" max="15362" width="11.5" style="191" customWidth="1"/>
    <col min="15363" max="15364" width="10.625" style="191" customWidth="1"/>
    <col min="15365" max="15366" width="11.125" style="191" customWidth="1"/>
    <col min="15367" max="15367" width="10.625" style="191" customWidth="1"/>
    <col min="15368" max="15374" width="9.125" style="191" customWidth="1"/>
    <col min="15375" max="15616" width="8.875" style="191"/>
    <col min="15617" max="15617" width="8.625" style="191" customWidth="1"/>
    <col min="15618" max="15618" width="11.5" style="191" customWidth="1"/>
    <col min="15619" max="15620" width="10.625" style="191" customWidth="1"/>
    <col min="15621" max="15622" width="11.125" style="191" customWidth="1"/>
    <col min="15623" max="15623" width="10.625" style="191" customWidth="1"/>
    <col min="15624" max="15630" width="9.125" style="191" customWidth="1"/>
    <col min="15631" max="15872" width="8.875" style="191"/>
    <col min="15873" max="15873" width="8.625" style="191" customWidth="1"/>
    <col min="15874" max="15874" width="11.5" style="191" customWidth="1"/>
    <col min="15875" max="15876" width="10.625" style="191" customWidth="1"/>
    <col min="15877" max="15878" width="11.125" style="191" customWidth="1"/>
    <col min="15879" max="15879" width="10.625" style="191" customWidth="1"/>
    <col min="15880" max="15886" width="9.125" style="191" customWidth="1"/>
    <col min="15887" max="16128" width="8.875" style="191"/>
    <col min="16129" max="16129" width="8.625" style="191" customWidth="1"/>
    <col min="16130" max="16130" width="11.5" style="191" customWidth="1"/>
    <col min="16131" max="16132" width="10.625" style="191" customWidth="1"/>
    <col min="16133" max="16134" width="11.125" style="191" customWidth="1"/>
    <col min="16135" max="16135" width="10.625" style="191" customWidth="1"/>
    <col min="16136" max="16142" width="9.125" style="191" customWidth="1"/>
    <col min="16143" max="16384" width="8.875" style="191"/>
  </cols>
  <sheetData>
    <row r="1" spans="1:14" ht="19.5">
      <c r="A1" s="1308" t="s">
        <v>1387</v>
      </c>
      <c r="B1" s="1308"/>
      <c r="C1" s="1308"/>
      <c r="D1" s="1308"/>
      <c r="E1" s="1308"/>
      <c r="F1" s="1308"/>
      <c r="G1" s="1308"/>
      <c r="H1" s="1308"/>
      <c r="I1" s="1308"/>
      <c r="J1" s="1308"/>
      <c r="K1" s="1308"/>
      <c r="L1" s="1308"/>
      <c r="M1" s="1308"/>
      <c r="N1" s="1308"/>
    </row>
    <row r="2" spans="1:14" ht="16.350000000000001" customHeight="1">
      <c r="N2" s="534" t="s">
        <v>615</v>
      </c>
    </row>
    <row r="3" spans="1:14" s="707" customFormat="1" ht="22.7" customHeight="1">
      <c r="A3" s="709"/>
      <c r="B3" s="1306" t="s">
        <v>959</v>
      </c>
      <c r="C3" s="754"/>
      <c r="D3" s="754"/>
      <c r="E3" s="765" t="s">
        <v>962</v>
      </c>
      <c r="F3" s="757"/>
      <c r="G3" s="757"/>
      <c r="H3" s="757"/>
      <c r="I3" s="757"/>
      <c r="J3" s="757"/>
      <c r="K3" s="757"/>
      <c r="L3" s="1302" t="s">
        <v>965</v>
      </c>
      <c r="M3" s="1303"/>
      <c r="N3" s="759"/>
    </row>
    <row r="4" spans="1:14" s="707" customFormat="1" ht="22.5" customHeight="1">
      <c r="A4" s="710"/>
      <c r="B4" s="1307"/>
      <c r="C4" s="758"/>
      <c r="D4" s="758"/>
      <c r="E4" s="766"/>
      <c r="F4" s="755" t="s">
        <v>963</v>
      </c>
      <c r="G4" s="756"/>
      <c r="H4" s="756"/>
      <c r="I4" s="755" t="s">
        <v>964</v>
      </c>
      <c r="J4" s="756"/>
      <c r="K4" s="756"/>
      <c r="L4" s="1304"/>
      <c r="M4" s="1305"/>
      <c r="N4" s="711"/>
    </row>
    <row r="5" spans="1:14" s="707" customFormat="1" ht="39" customHeight="1">
      <c r="A5" s="710"/>
      <c r="B5" s="751"/>
      <c r="C5" s="753" t="s">
        <v>960</v>
      </c>
      <c r="D5" s="753" t="s">
        <v>961</v>
      </c>
      <c r="E5" s="760"/>
      <c r="F5" s="764"/>
      <c r="G5" s="752" t="s">
        <v>960</v>
      </c>
      <c r="H5" s="752" t="s">
        <v>961</v>
      </c>
      <c r="I5" s="764"/>
      <c r="J5" s="752" t="s">
        <v>960</v>
      </c>
      <c r="K5" s="752" t="s">
        <v>961</v>
      </c>
      <c r="L5" s="763"/>
      <c r="M5" s="753" t="s">
        <v>960</v>
      </c>
      <c r="N5" s="753" t="s">
        <v>961</v>
      </c>
    </row>
    <row r="6" spans="1:14" ht="30.2" customHeight="1">
      <c r="A6" s="535" t="s">
        <v>617</v>
      </c>
      <c r="B6" s="461">
        <v>16304</v>
      </c>
      <c r="C6" s="461">
        <v>11715</v>
      </c>
      <c r="D6" s="461">
        <v>4578</v>
      </c>
      <c r="E6" s="761">
        <v>14356</v>
      </c>
      <c r="F6" s="461">
        <v>11235</v>
      </c>
      <c r="G6" s="461">
        <v>8110</v>
      </c>
      <c r="H6" s="461">
        <v>3116</v>
      </c>
      <c r="I6" s="461">
        <v>1819</v>
      </c>
      <c r="J6" s="461">
        <v>1233</v>
      </c>
      <c r="K6" s="461">
        <v>582</v>
      </c>
      <c r="L6" s="761">
        <v>21222</v>
      </c>
      <c r="M6" s="461">
        <v>11256</v>
      </c>
      <c r="N6" s="461">
        <v>9957</v>
      </c>
    </row>
    <row r="7" spans="1:14" ht="30.2" customHeight="1">
      <c r="A7" s="535" t="s">
        <v>17</v>
      </c>
      <c r="B7" s="461">
        <v>15517</v>
      </c>
      <c r="C7" s="461">
        <v>11081</v>
      </c>
      <c r="D7" s="461">
        <v>4423</v>
      </c>
      <c r="E7" s="761">
        <v>15579</v>
      </c>
      <c r="F7" s="461">
        <v>11916</v>
      </c>
      <c r="G7" s="461">
        <v>8272</v>
      </c>
      <c r="H7" s="461">
        <v>3637</v>
      </c>
      <c r="I7" s="461">
        <v>2170</v>
      </c>
      <c r="J7" s="461">
        <v>1628</v>
      </c>
      <c r="K7" s="461">
        <v>542</v>
      </c>
      <c r="L7" s="761">
        <v>21170</v>
      </c>
      <c r="M7" s="461">
        <v>11241</v>
      </c>
      <c r="N7" s="461">
        <v>9914</v>
      </c>
    </row>
    <row r="8" spans="1:14" ht="30.2" customHeight="1">
      <c r="A8" s="535" t="s">
        <v>18</v>
      </c>
      <c r="B8" s="461">
        <v>16350</v>
      </c>
      <c r="C8" s="461">
        <v>11807</v>
      </c>
      <c r="D8" s="461">
        <v>4532</v>
      </c>
      <c r="E8" s="761">
        <v>15890</v>
      </c>
      <c r="F8" s="461">
        <v>11995</v>
      </c>
      <c r="G8" s="461">
        <v>8455</v>
      </c>
      <c r="H8" s="461">
        <v>3534</v>
      </c>
      <c r="I8" s="461">
        <v>2324</v>
      </c>
      <c r="J8" s="461">
        <v>1798</v>
      </c>
      <c r="K8" s="461">
        <v>523</v>
      </c>
      <c r="L8" s="761">
        <v>21638</v>
      </c>
      <c r="M8" s="461">
        <v>11507</v>
      </c>
      <c r="N8" s="461">
        <v>10115</v>
      </c>
    </row>
    <row r="9" spans="1:14" ht="30.2" customHeight="1">
      <c r="A9" s="535" t="s">
        <v>19</v>
      </c>
      <c r="B9" s="461">
        <v>17590</v>
      </c>
      <c r="C9" s="461">
        <v>12571</v>
      </c>
      <c r="D9" s="461">
        <v>5008</v>
      </c>
      <c r="E9" s="761">
        <v>16370</v>
      </c>
      <c r="F9" s="461">
        <v>12078</v>
      </c>
      <c r="G9" s="461">
        <v>8453</v>
      </c>
      <c r="H9" s="461">
        <v>3617</v>
      </c>
      <c r="I9" s="461">
        <v>2543</v>
      </c>
      <c r="J9" s="461">
        <v>1983</v>
      </c>
      <c r="K9" s="461">
        <v>559</v>
      </c>
      <c r="L9" s="761">
        <v>22863</v>
      </c>
      <c r="M9" s="461">
        <v>12206</v>
      </c>
      <c r="N9" s="461">
        <v>10639</v>
      </c>
    </row>
    <row r="10" spans="1:14" ht="30.2" customHeight="1">
      <c r="A10" s="535" t="s">
        <v>20</v>
      </c>
      <c r="B10" s="461">
        <v>17509</v>
      </c>
      <c r="C10" s="461">
        <v>11956</v>
      </c>
      <c r="D10" s="461">
        <v>5544</v>
      </c>
      <c r="E10" s="761">
        <v>16010</v>
      </c>
      <c r="F10" s="461">
        <v>11668</v>
      </c>
      <c r="G10" s="461">
        <v>8049</v>
      </c>
      <c r="H10" s="461">
        <v>3609</v>
      </c>
      <c r="I10" s="461">
        <v>2638</v>
      </c>
      <c r="J10" s="461">
        <v>1989</v>
      </c>
      <c r="K10" s="461">
        <v>645</v>
      </c>
      <c r="L10" s="761">
        <v>24371</v>
      </c>
      <c r="M10" s="461">
        <v>12751</v>
      </c>
      <c r="N10" s="461">
        <v>11606</v>
      </c>
    </row>
    <row r="11" spans="1:14" ht="30.2" customHeight="1">
      <c r="A11" s="535" t="s">
        <v>21</v>
      </c>
      <c r="B11" s="461">
        <v>19269</v>
      </c>
      <c r="C11" s="461">
        <v>13354</v>
      </c>
      <c r="D11" s="461">
        <v>5906</v>
      </c>
      <c r="E11" s="761">
        <v>18315</v>
      </c>
      <c r="F11" s="461">
        <v>12265</v>
      </c>
      <c r="G11" s="461">
        <v>8312</v>
      </c>
      <c r="H11" s="461">
        <v>3942</v>
      </c>
      <c r="I11" s="461">
        <v>2319</v>
      </c>
      <c r="J11" s="461">
        <v>1595</v>
      </c>
      <c r="K11" s="461">
        <v>724</v>
      </c>
      <c r="L11" s="761">
        <v>25334</v>
      </c>
      <c r="M11" s="461">
        <v>13367</v>
      </c>
      <c r="N11" s="461">
        <v>11956</v>
      </c>
    </row>
    <row r="12" spans="1:14" ht="30.2" customHeight="1">
      <c r="A12" s="535" t="s">
        <v>1</v>
      </c>
      <c r="B12" s="461">
        <v>17930</v>
      </c>
      <c r="C12" s="461">
        <v>12833</v>
      </c>
      <c r="D12" s="461">
        <v>5087</v>
      </c>
      <c r="E12" s="761">
        <v>17955</v>
      </c>
      <c r="F12" s="461">
        <v>12746</v>
      </c>
      <c r="G12" s="461">
        <v>8371</v>
      </c>
      <c r="H12" s="461">
        <v>4366</v>
      </c>
      <c r="I12" s="461">
        <v>2090</v>
      </c>
      <c r="J12" s="461">
        <v>1393</v>
      </c>
      <c r="K12" s="461">
        <v>697</v>
      </c>
      <c r="L12" s="761">
        <v>25316</v>
      </c>
      <c r="M12" s="461">
        <v>13647</v>
      </c>
      <c r="N12" s="461">
        <v>11655</v>
      </c>
    </row>
    <row r="13" spans="1:14" ht="30.2" customHeight="1">
      <c r="A13" s="535" t="s">
        <v>2</v>
      </c>
      <c r="B13" s="461">
        <v>16387</v>
      </c>
      <c r="C13" s="461">
        <v>11391</v>
      </c>
      <c r="D13" s="461">
        <v>4981</v>
      </c>
      <c r="E13" s="761">
        <v>17605</v>
      </c>
      <c r="F13" s="461">
        <v>12598</v>
      </c>
      <c r="G13" s="461">
        <v>8273</v>
      </c>
      <c r="H13" s="461">
        <v>4312</v>
      </c>
      <c r="I13" s="461">
        <v>2001</v>
      </c>
      <c r="J13" s="461">
        <v>1339</v>
      </c>
      <c r="K13" s="461">
        <v>661</v>
      </c>
      <c r="L13" s="761">
        <v>24123</v>
      </c>
      <c r="M13" s="461">
        <v>12747</v>
      </c>
      <c r="N13" s="461">
        <v>11359</v>
      </c>
    </row>
    <row r="14" spans="1:14" ht="30.2" customHeight="1">
      <c r="A14" s="535" t="s">
        <v>3</v>
      </c>
      <c r="B14" s="461">
        <v>17873</v>
      </c>
      <c r="C14" s="461">
        <v>12650</v>
      </c>
      <c r="D14" s="461">
        <v>5210</v>
      </c>
      <c r="E14" s="761">
        <v>17643</v>
      </c>
      <c r="F14" s="461">
        <v>12938</v>
      </c>
      <c r="G14" s="461">
        <v>8463</v>
      </c>
      <c r="H14" s="461">
        <v>4468</v>
      </c>
      <c r="I14" s="461">
        <v>1828</v>
      </c>
      <c r="J14" s="461">
        <v>1227</v>
      </c>
      <c r="K14" s="461">
        <v>601</v>
      </c>
      <c r="L14" s="761">
        <v>24382</v>
      </c>
      <c r="M14" s="461">
        <v>13157</v>
      </c>
      <c r="N14" s="461">
        <v>11203</v>
      </c>
    </row>
    <row r="15" spans="1:14" ht="30.2" customHeight="1">
      <c r="A15" s="536" t="s">
        <v>4</v>
      </c>
      <c r="B15" s="463">
        <v>18947</v>
      </c>
      <c r="C15" s="463">
        <v>12902</v>
      </c>
      <c r="D15" s="463">
        <v>6035</v>
      </c>
      <c r="E15" s="762">
        <v>17369</v>
      </c>
      <c r="F15" s="463">
        <v>12472</v>
      </c>
      <c r="G15" s="463">
        <v>8408</v>
      </c>
      <c r="H15" s="463">
        <v>4060</v>
      </c>
      <c r="I15" s="463">
        <v>1806</v>
      </c>
      <c r="J15" s="463">
        <v>1174</v>
      </c>
      <c r="K15" s="463">
        <v>631</v>
      </c>
      <c r="L15" s="762">
        <v>25981</v>
      </c>
      <c r="M15" s="463">
        <v>13764</v>
      </c>
      <c r="N15" s="463">
        <v>12189</v>
      </c>
    </row>
    <row r="16" spans="1:14" s="180" customFormat="1" ht="32.25" customHeight="1">
      <c r="A16" s="1289" t="s">
        <v>970</v>
      </c>
      <c r="B16" s="1289"/>
      <c r="C16" s="1289"/>
      <c r="D16" s="1289"/>
      <c r="E16" s="1289"/>
      <c r="F16" s="1289"/>
      <c r="G16" s="1289"/>
      <c r="H16" s="1289"/>
      <c r="I16" s="1289"/>
      <c r="J16" s="1289"/>
      <c r="K16" s="1289"/>
      <c r="L16" s="1289"/>
      <c r="M16" s="1289"/>
      <c r="N16" s="1289"/>
    </row>
    <row r="17" spans="1:1">
      <c r="A17" s="538"/>
    </row>
  </sheetData>
  <mergeCells count="4">
    <mergeCell ref="L3:M4"/>
    <mergeCell ref="A16:N16"/>
    <mergeCell ref="B3:B4"/>
    <mergeCell ref="A1:N1"/>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8" orientation="landscape" r:id="rId1"/>
  <headerFooter differentOddEven="1" scaleWithDoc="0">
    <oddHeader>&amp;L&amp;"Times New Roman,標準"&amp;8 107&amp;"標楷體,標準"年犯罪狀況及其分析</oddHeader>
    <evenHeader>&amp;R&amp;"標楷體,標準"&amp;8第二篇　犯罪之處理</evenHeader>
  </headerFooter>
  <colBreaks count="1" manualBreakCount="1">
    <brk id="7"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T17"/>
  <sheetViews>
    <sheetView showGridLines="0" zoomScale="110" zoomScaleNormal="110" workbookViewId="0">
      <selection sqref="A1:J1"/>
    </sheetView>
  </sheetViews>
  <sheetFormatPr defaultColWidth="8.875" defaultRowHeight="12.75"/>
  <cols>
    <col min="1" max="10" width="12.625" style="539" customWidth="1"/>
    <col min="11" max="256" width="9" style="539"/>
    <col min="257" max="266" width="12.625" style="539" customWidth="1"/>
    <col min="267" max="512" width="9" style="539"/>
    <col min="513" max="522" width="12.625" style="539" customWidth="1"/>
    <col min="523" max="768" width="9" style="539"/>
    <col min="769" max="778" width="12.625" style="539" customWidth="1"/>
    <col min="779" max="1024" width="9" style="539"/>
    <col min="1025" max="1034" width="12.625" style="539" customWidth="1"/>
    <col min="1035" max="1280" width="9" style="539"/>
    <col min="1281" max="1290" width="12.625" style="539" customWidth="1"/>
    <col min="1291" max="1536" width="9" style="539"/>
    <col min="1537" max="1546" width="12.625" style="539" customWidth="1"/>
    <col min="1547" max="1792" width="9" style="539"/>
    <col min="1793" max="1802" width="12.625" style="539" customWidth="1"/>
    <col min="1803" max="2048" width="9" style="539"/>
    <col min="2049" max="2058" width="12.625" style="539" customWidth="1"/>
    <col min="2059" max="2304" width="9" style="539"/>
    <col min="2305" max="2314" width="12.625" style="539" customWidth="1"/>
    <col min="2315" max="2560" width="9" style="539"/>
    <col min="2561" max="2570" width="12.625" style="539" customWidth="1"/>
    <col min="2571" max="2816" width="9" style="539"/>
    <col min="2817" max="2826" width="12.625" style="539" customWidth="1"/>
    <col min="2827" max="3072" width="9" style="539"/>
    <col min="3073" max="3082" width="12.625" style="539" customWidth="1"/>
    <col min="3083" max="3328" width="9" style="539"/>
    <col min="3329" max="3338" width="12.625" style="539" customWidth="1"/>
    <col min="3339" max="3584" width="9" style="539"/>
    <col min="3585" max="3594" width="12.625" style="539" customWidth="1"/>
    <col min="3595" max="3840" width="9" style="539"/>
    <col min="3841" max="3850" width="12.625" style="539" customWidth="1"/>
    <col min="3851" max="4096" width="9" style="539"/>
    <col min="4097" max="4106" width="12.625" style="539" customWidth="1"/>
    <col min="4107" max="4352" width="9" style="539"/>
    <col min="4353" max="4362" width="12.625" style="539" customWidth="1"/>
    <col min="4363" max="4608" width="9" style="539"/>
    <col min="4609" max="4618" width="12.625" style="539" customWidth="1"/>
    <col min="4619" max="4864" width="9" style="539"/>
    <col min="4865" max="4874" width="12.625" style="539" customWidth="1"/>
    <col min="4875" max="5120" width="9" style="539"/>
    <col min="5121" max="5130" width="12.625" style="539" customWidth="1"/>
    <col min="5131" max="5376" width="9" style="539"/>
    <col min="5377" max="5386" width="12.625" style="539" customWidth="1"/>
    <col min="5387" max="5632" width="9" style="539"/>
    <col min="5633" max="5642" width="12.625" style="539" customWidth="1"/>
    <col min="5643" max="5888" width="9" style="539"/>
    <col min="5889" max="5898" width="12.625" style="539" customWidth="1"/>
    <col min="5899" max="6144" width="9" style="539"/>
    <col min="6145" max="6154" width="12.625" style="539" customWidth="1"/>
    <col min="6155" max="6400" width="9" style="539"/>
    <col min="6401" max="6410" width="12.625" style="539" customWidth="1"/>
    <col min="6411" max="6656" width="9" style="539"/>
    <col min="6657" max="6666" width="12.625" style="539" customWidth="1"/>
    <col min="6667" max="6912" width="9" style="539"/>
    <col min="6913" max="6922" width="12.625" style="539" customWidth="1"/>
    <col min="6923" max="7168" width="9" style="539"/>
    <col min="7169" max="7178" width="12.625" style="539" customWidth="1"/>
    <col min="7179" max="7424" width="9" style="539"/>
    <col min="7425" max="7434" width="12.625" style="539" customWidth="1"/>
    <col min="7435" max="7680" width="9" style="539"/>
    <col min="7681" max="7690" width="12.625" style="539" customWidth="1"/>
    <col min="7691" max="7936" width="9" style="539"/>
    <col min="7937" max="7946" width="12.625" style="539" customWidth="1"/>
    <col min="7947" max="8192" width="9" style="539"/>
    <col min="8193" max="8202" width="12.625" style="539" customWidth="1"/>
    <col min="8203" max="8448" width="9" style="539"/>
    <col min="8449" max="8458" width="12.625" style="539" customWidth="1"/>
    <col min="8459" max="8704" width="9" style="539"/>
    <col min="8705" max="8714" width="12.625" style="539" customWidth="1"/>
    <col min="8715" max="8960" width="9" style="539"/>
    <col min="8961" max="8970" width="12.625" style="539" customWidth="1"/>
    <col min="8971" max="9216" width="9" style="539"/>
    <col min="9217" max="9226" width="12.625" style="539" customWidth="1"/>
    <col min="9227" max="9472" width="9" style="539"/>
    <col min="9473" max="9482" width="12.625" style="539" customWidth="1"/>
    <col min="9483" max="9728" width="9" style="539"/>
    <col min="9729" max="9738" width="12.625" style="539" customWidth="1"/>
    <col min="9739" max="9984" width="9" style="539"/>
    <col min="9985" max="9994" width="12.625" style="539" customWidth="1"/>
    <col min="9995" max="10240" width="9" style="539"/>
    <col min="10241" max="10250" width="12.625" style="539" customWidth="1"/>
    <col min="10251" max="10496" width="9" style="539"/>
    <col min="10497" max="10506" width="12.625" style="539" customWidth="1"/>
    <col min="10507" max="10752" width="9" style="539"/>
    <col min="10753" max="10762" width="12.625" style="539" customWidth="1"/>
    <col min="10763" max="11008" width="9" style="539"/>
    <col min="11009" max="11018" width="12.625" style="539" customWidth="1"/>
    <col min="11019" max="11264" width="9" style="539"/>
    <col min="11265" max="11274" width="12.625" style="539" customWidth="1"/>
    <col min="11275" max="11520" width="9" style="539"/>
    <col min="11521" max="11530" width="12.625" style="539" customWidth="1"/>
    <col min="11531" max="11776" width="9" style="539"/>
    <col min="11777" max="11786" width="12.625" style="539" customWidth="1"/>
    <col min="11787" max="12032" width="9" style="539"/>
    <col min="12033" max="12042" width="12.625" style="539" customWidth="1"/>
    <col min="12043" max="12288" width="9" style="539"/>
    <col min="12289" max="12298" width="12.625" style="539" customWidth="1"/>
    <col min="12299" max="12544" width="9" style="539"/>
    <col min="12545" max="12554" width="12.625" style="539" customWidth="1"/>
    <col min="12555" max="12800" width="9" style="539"/>
    <col min="12801" max="12810" width="12.625" style="539" customWidth="1"/>
    <col min="12811" max="13056" width="9" style="539"/>
    <col min="13057" max="13066" width="12.625" style="539" customWidth="1"/>
    <col min="13067" max="13312" width="9" style="539"/>
    <col min="13313" max="13322" width="12.625" style="539" customWidth="1"/>
    <col min="13323" max="13568" width="9" style="539"/>
    <col min="13569" max="13578" width="12.625" style="539" customWidth="1"/>
    <col min="13579" max="13824" width="9" style="539"/>
    <col min="13825" max="13834" width="12.625" style="539" customWidth="1"/>
    <col min="13835" max="14080" width="9" style="539"/>
    <col min="14081" max="14090" width="12.625" style="539" customWidth="1"/>
    <col min="14091" max="14336" width="9" style="539"/>
    <col min="14337" max="14346" width="12.625" style="539" customWidth="1"/>
    <col min="14347" max="14592" width="9" style="539"/>
    <col min="14593" max="14602" width="12.625" style="539" customWidth="1"/>
    <col min="14603" max="14848" width="9" style="539"/>
    <col min="14849" max="14858" width="12.625" style="539" customWidth="1"/>
    <col min="14859" max="15104" width="9" style="539"/>
    <col min="15105" max="15114" width="12.625" style="539" customWidth="1"/>
    <col min="15115" max="15360" width="9" style="539"/>
    <col min="15361" max="15370" width="12.625" style="539" customWidth="1"/>
    <col min="15371" max="15616" width="9" style="539"/>
    <col min="15617" max="15626" width="12.625" style="539" customWidth="1"/>
    <col min="15627" max="15872" width="9" style="539"/>
    <col min="15873" max="15882" width="12.625" style="539" customWidth="1"/>
    <col min="15883" max="16128" width="9" style="539"/>
    <col min="16129" max="16138" width="12.625" style="539" customWidth="1"/>
    <col min="16139" max="16384" width="9" style="539"/>
  </cols>
  <sheetData>
    <row r="1" spans="1:46" ht="19.5">
      <c r="A1" s="1309" t="s">
        <v>1388</v>
      </c>
      <c r="B1" s="1310"/>
      <c r="C1" s="1310"/>
      <c r="D1" s="1310"/>
      <c r="E1" s="1310"/>
      <c r="F1" s="1310"/>
      <c r="G1" s="1310"/>
      <c r="H1" s="1310"/>
      <c r="I1" s="1310"/>
      <c r="J1" s="1310"/>
    </row>
    <row r="2" spans="1:46" ht="16.5" customHeight="1">
      <c r="A2" s="540"/>
      <c r="B2" s="540"/>
      <c r="C2" s="540"/>
      <c r="D2" s="540"/>
      <c r="E2" s="540"/>
      <c r="F2" s="540"/>
      <c r="G2" s="540"/>
      <c r="I2" s="540"/>
      <c r="J2" s="541" t="s">
        <v>618</v>
      </c>
    </row>
    <row r="3" spans="1:46" ht="33.75" customHeight="1">
      <c r="A3" s="767"/>
      <c r="B3" s="1313" t="s">
        <v>966</v>
      </c>
      <c r="C3" s="1313"/>
      <c r="D3" s="1313"/>
      <c r="E3" s="1313"/>
      <c r="F3" s="1311" t="s">
        <v>967</v>
      </c>
      <c r="G3" s="1312"/>
      <c r="H3" s="1312"/>
      <c r="I3" s="1312"/>
      <c r="J3" s="1312"/>
    </row>
    <row r="4" spans="1:46" ht="39" customHeight="1">
      <c r="A4" s="768"/>
      <c r="B4" s="770" t="s">
        <v>968</v>
      </c>
      <c r="C4" s="770" t="s">
        <v>619</v>
      </c>
      <c r="D4" s="770" t="s">
        <v>620</v>
      </c>
      <c r="E4" s="769" t="s">
        <v>621</v>
      </c>
      <c r="F4" s="771" t="s">
        <v>968</v>
      </c>
      <c r="G4" s="770" t="s">
        <v>622</v>
      </c>
      <c r="H4" s="770" t="s">
        <v>623</v>
      </c>
      <c r="I4" s="770" t="s">
        <v>624</v>
      </c>
      <c r="J4" s="770" t="s">
        <v>625</v>
      </c>
    </row>
    <row r="5" spans="1:46" s="545" customFormat="1" ht="30.2" customHeight="1">
      <c r="A5" s="542" t="s">
        <v>626</v>
      </c>
      <c r="B5" s="543">
        <v>509340</v>
      </c>
      <c r="C5" s="543">
        <v>235960</v>
      </c>
      <c r="D5" s="543">
        <v>18965</v>
      </c>
      <c r="E5" s="543">
        <v>22061</v>
      </c>
      <c r="F5" s="772">
        <v>220056</v>
      </c>
      <c r="G5" s="543">
        <v>4432</v>
      </c>
      <c r="H5" s="543">
        <v>1609</v>
      </c>
      <c r="I5" s="543">
        <v>7924</v>
      </c>
      <c r="J5" s="543">
        <v>1943</v>
      </c>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c r="AM5" s="544"/>
      <c r="AN5" s="544"/>
      <c r="AO5" s="544"/>
      <c r="AP5" s="544"/>
      <c r="AQ5" s="544"/>
      <c r="AR5" s="544"/>
      <c r="AS5" s="544"/>
      <c r="AT5" s="544"/>
    </row>
    <row r="6" spans="1:46" s="545" customFormat="1" ht="30.2" customHeight="1">
      <c r="A6" s="542" t="s">
        <v>627</v>
      </c>
      <c r="B6" s="543">
        <v>559102</v>
      </c>
      <c r="C6" s="543">
        <v>253406</v>
      </c>
      <c r="D6" s="543">
        <v>19147</v>
      </c>
      <c r="E6" s="543">
        <v>26087</v>
      </c>
      <c r="F6" s="772">
        <v>224780</v>
      </c>
      <c r="G6" s="543">
        <v>5509</v>
      </c>
      <c r="H6" s="543">
        <v>1454</v>
      </c>
      <c r="I6" s="543">
        <v>8962</v>
      </c>
      <c r="J6" s="543">
        <v>3576</v>
      </c>
      <c r="K6" s="544"/>
      <c r="L6" s="544"/>
      <c r="M6" s="544"/>
      <c r="N6" s="544"/>
      <c r="O6" s="544"/>
      <c r="P6" s="544"/>
      <c r="Q6" s="544"/>
      <c r="R6" s="544"/>
      <c r="S6" s="544"/>
      <c r="T6" s="544"/>
      <c r="U6" s="544"/>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T6" s="544"/>
    </row>
    <row r="7" spans="1:46" s="545" customFormat="1" ht="30.2" customHeight="1">
      <c r="A7" s="542" t="s">
        <v>628</v>
      </c>
      <c r="B7" s="543">
        <v>577853</v>
      </c>
      <c r="C7" s="543">
        <v>259123</v>
      </c>
      <c r="D7" s="543">
        <v>21148</v>
      </c>
      <c r="E7" s="543">
        <v>28152</v>
      </c>
      <c r="F7" s="772">
        <v>219821</v>
      </c>
      <c r="G7" s="543">
        <v>4874</v>
      </c>
      <c r="H7" s="543">
        <v>1307</v>
      </c>
      <c r="I7" s="543">
        <v>8906</v>
      </c>
      <c r="J7" s="543">
        <v>3082</v>
      </c>
      <c r="K7" s="544"/>
      <c r="L7" s="544"/>
      <c r="M7" s="544"/>
      <c r="N7" s="544"/>
      <c r="O7" s="544"/>
      <c r="P7" s="544"/>
      <c r="Q7" s="544"/>
      <c r="R7" s="544"/>
      <c r="S7" s="544"/>
      <c r="T7" s="544"/>
      <c r="U7" s="544"/>
      <c r="V7" s="544"/>
      <c r="W7" s="544"/>
      <c r="X7" s="544"/>
      <c r="Y7" s="544"/>
      <c r="Z7" s="544"/>
      <c r="AA7" s="544"/>
      <c r="AB7" s="544"/>
      <c r="AC7" s="544"/>
      <c r="AD7" s="544"/>
      <c r="AE7" s="544"/>
      <c r="AF7" s="544"/>
      <c r="AG7" s="544"/>
      <c r="AH7" s="544"/>
      <c r="AI7" s="544"/>
      <c r="AJ7" s="544"/>
      <c r="AK7" s="544"/>
      <c r="AL7" s="544"/>
      <c r="AM7" s="544"/>
      <c r="AN7" s="544"/>
      <c r="AO7" s="544"/>
      <c r="AP7" s="544"/>
      <c r="AQ7" s="544"/>
      <c r="AR7" s="544"/>
      <c r="AS7" s="544"/>
      <c r="AT7" s="544"/>
    </row>
    <row r="8" spans="1:46" s="545" customFormat="1" ht="30.2" customHeight="1">
      <c r="A8" s="542" t="s">
        <v>629</v>
      </c>
      <c r="B8" s="543">
        <v>608347</v>
      </c>
      <c r="C8" s="543">
        <v>271796</v>
      </c>
      <c r="D8" s="543">
        <v>20163</v>
      </c>
      <c r="E8" s="543">
        <v>29289</v>
      </c>
      <c r="F8" s="772">
        <v>227358</v>
      </c>
      <c r="G8" s="543">
        <v>4395</v>
      </c>
      <c r="H8" s="543">
        <v>1598</v>
      </c>
      <c r="I8" s="543">
        <v>8560</v>
      </c>
      <c r="J8" s="543">
        <v>6675</v>
      </c>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4"/>
      <c r="AK8" s="544"/>
      <c r="AL8" s="544"/>
      <c r="AM8" s="544"/>
      <c r="AN8" s="544"/>
      <c r="AO8" s="544"/>
      <c r="AP8" s="544"/>
      <c r="AQ8" s="544"/>
      <c r="AR8" s="544"/>
      <c r="AS8" s="544"/>
      <c r="AT8" s="544"/>
    </row>
    <row r="9" spans="1:46" s="545" customFormat="1" ht="30.2" customHeight="1">
      <c r="A9" s="542" t="s">
        <v>630</v>
      </c>
      <c r="B9" s="543">
        <v>603051</v>
      </c>
      <c r="C9" s="543">
        <v>275581</v>
      </c>
      <c r="D9" s="543">
        <v>19004</v>
      </c>
      <c r="E9" s="543">
        <v>32055</v>
      </c>
      <c r="F9" s="772">
        <v>225850</v>
      </c>
      <c r="G9" s="543">
        <v>7209</v>
      </c>
      <c r="H9" s="543">
        <v>2072</v>
      </c>
      <c r="I9" s="543">
        <v>7729</v>
      </c>
      <c r="J9" s="543">
        <v>5937</v>
      </c>
      <c r="K9" s="544"/>
      <c r="L9" s="544"/>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4"/>
      <c r="AN9" s="544"/>
      <c r="AO9" s="544"/>
      <c r="AP9" s="544"/>
      <c r="AQ9" s="544"/>
      <c r="AR9" s="544"/>
      <c r="AS9" s="544"/>
      <c r="AT9" s="544"/>
    </row>
    <row r="10" spans="1:46" s="545" customFormat="1" ht="30.2" customHeight="1">
      <c r="A10" s="542" t="s">
        <v>631</v>
      </c>
      <c r="B10" s="543">
        <v>615126</v>
      </c>
      <c r="C10" s="543">
        <v>284380</v>
      </c>
      <c r="D10" s="543">
        <v>21791</v>
      </c>
      <c r="E10" s="543">
        <v>35058</v>
      </c>
      <c r="F10" s="772">
        <v>205462</v>
      </c>
      <c r="G10" s="543">
        <v>6740</v>
      </c>
      <c r="H10" s="543">
        <v>2030</v>
      </c>
      <c r="I10" s="543">
        <v>8884</v>
      </c>
      <c r="J10" s="543">
        <v>509</v>
      </c>
      <c r="K10" s="544"/>
      <c r="L10" s="544"/>
      <c r="M10" s="544"/>
      <c r="N10" s="544"/>
      <c r="O10" s="544"/>
      <c r="P10" s="544"/>
      <c r="Q10" s="544"/>
      <c r="R10" s="544"/>
      <c r="S10" s="544"/>
      <c r="T10" s="544"/>
      <c r="U10" s="544"/>
      <c r="V10" s="544"/>
      <c r="W10" s="544"/>
      <c r="X10" s="544"/>
      <c r="Y10" s="544"/>
      <c r="Z10" s="544"/>
      <c r="AA10" s="544"/>
      <c r="AB10" s="544"/>
      <c r="AC10" s="544"/>
      <c r="AD10" s="544"/>
      <c r="AE10" s="544"/>
      <c r="AF10" s="544"/>
      <c r="AG10" s="544"/>
      <c r="AH10" s="544"/>
      <c r="AI10" s="544"/>
      <c r="AJ10" s="544"/>
      <c r="AK10" s="544"/>
      <c r="AL10" s="544"/>
      <c r="AM10" s="544"/>
      <c r="AN10" s="544"/>
      <c r="AO10" s="544"/>
      <c r="AP10" s="544"/>
      <c r="AQ10" s="544"/>
      <c r="AR10" s="544"/>
      <c r="AS10" s="544"/>
      <c r="AT10" s="544"/>
    </row>
    <row r="11" spans="1:46" s="545" customFormat="1" ht="30.2" customHeight="1">
      <c r="A11" s="542" t="s">
        <v>632</v>
      </c>
      <c r="B11" s="543">
        <v>649255</v>
      </c>
      <c r="C11" s="543">
        <v>305596</v>
      </c>
      <c r="D11" s="543">
        <v>26320</v>
      </c>
      <c r="E11" s="543">
        <v>36512</v>
      </c>
      <c r="F11" s="772">
        <v>228011</v>
      </c>
      <c r="G11" s="543">
        <v>7425</v>
      </c>
      <c r="H11" s="543">
        <v>3636</v>
      </c>
      <c r="I11" s="543">
        <v>11192</v>
      </c>
      <c r="J11" s="543">
        <v>532</v>
      </c>
      <c r="K11" s="544"/>
      <c r="L11" s="544"/>
      <c r="M11" s="544"/>
      <c r="N11" s="544"/>
      <c r="O11" s="544"/>
      <c r="P11" s="544"/>
      <c r="Q11" s="544"/>
      <c r="R11" s="544"/>
      <c r="S11" s="544"/>
      <c r="T11" s="544"/>
      <c r="U11" s="544"/>
      <c r="V11" s="544"/>
      <c r="W11" s="544"/>
      <c r="X11" s="544"/>
      <c r="Y11" s="544"/>
      <c r="Z11" s="544"/>
      <c r="AA11" s="544"/>
      <c r="AB11" s="544"/>
      <c r="AC11" s="544"/>
      <c r="AD11" s="544"/>
      <c r="AE11" s="544"/>
      <c r="AF11" s="544"/>
      <c r="AG11" s="544"/>
      <c r="AH11" s="544"/>
      <c r="AI11" s="544"/>
      <c r="AJ11" s="544"/>
      <c r="AK11" s="544"/>
      <c r="AL11" s="544"/>
      <c r="AM11" s="544"/>
      <c r="AN11" s="544"/>
      <c r="AO11" s="544"/>
      <c r="AP11" s="544"/>
      <c r="AQ11" s="544"/>
      <c r="AR11" s="544"/>
      <c r="AS11" s="544"/>
      <c r="AT11" s="544"/>
    </row>
    <row r="12" spans="1:46" s="545" customFormat="1" ht="30.2" customHeight="1">
      <c r="A12" s="542" t="s">
        <v>633</v>
      </c>
      <c r="B12" s="543">
        <v>677183</v>
      </c>
      <c r="C12" s="543">
        <v>314643</v>
      </c>
      <c r="D12" s="543">
        <v>23894</v>
      </c>
      <c r="E12" s="543">
        <v>36598</v>
      </c>
      <c r="F12" s="772">
        <v>200430</v>
      </c>
      <c r="G12" s="543">
        <v>4033</v>
      </c>
      <c r="H12" s="543">
        <v>2444</v>
      </c>
      <c r="I12" s="543">
        <v>10745</v>
      </c>
      <c r="J12" s="543">
        <v>481</v>
      </c>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4"/>
      <c r="AK12" s="544"/>
      <c r="AL12" s="544"/>
      <c r="AM12" s="544"/>
      <c r="AN12" s="544"/>
      <c r="AO12" s="544"/>
      <c r="AP12" s="544"/>
      <c r="AQ12" s="544"/>
      <c r="AR12" s="544"/>
      <c r="AS12" s="544"/>
      <c r="AT12" s="544"/>
    </row>
    <row r="13" spans="1:46" s="545" customFormat="1" ht="30.2" customHeight="1">
      <c r="A13" s="542" t="s">
        <v>634</v>
      </c>
      <c r="B13" s="543">
        <v>681893</v>
      </c>
      <c r="C13" s="543">
        <v>307065</v>
      </c>
      <c r="D13" s="543">
        <v>19333</v>
      </c>
      <c r="E13" s="543">
        <v>37467</v>
      </c>
      <c r="F13" s="772">
        <v>175852</v>
      </c>
      <c r="G13" s="543">
        <v>3366</v>
      </c>
      <c r="H13" s="543">
        <v>1247</v>
      </c>
      <c r="I13" s="543">
        <v>7452</v>
      </c>
      <c r="J13" s="543">
        <v>652</v>
      </c>
      <c r="K13" s="544"/>
      <c r="L13" s="544"/>
      <c r="M13" s="544"/>
      <c r="N13" s="544"/>
      <c r="O13" s="544"/>
      <c r="P13" s="544"/>
      <c r="Q13" s="544"/>
      <c r="R13" s="544"/>
      <c r="S13" s="544"/>
      <c r="T13" s="544"/>
      <c r="U13" s="544"/>
      <c r="V13" s="544"/>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row>
    <row r="14" spans="1:46" s="545" customFormat="1" ht="30.2" customHeight="1">
      <c r="A14" s="546" t="s">
        <v>635</v>
      </c>
      <c r="B14" s="547">
        <v>722541</v>
      </c>
      <c r="C14" s="547">
        <v>313568</v>
      </c>
      <c r="D14" s="547">
        <v>17624</v>
      </c>
      <c r="E14" s="547">
        <v>42501</v>
      </c>
      <c r="F14" s="773">
        <v>160869</v>
      </c>
      <c r="G14" s="547">
        <v>3230</v>
      </c>
      <c r="H14" s="547">
        <v>1021</v>
      </c>
      <c r="I14" s="547">
        <v>6616</v>
      </c>
      <c r="J14" s="547">
        <v>1114</v>
      </c>
      <c r="K14" s="544"/>
      <c r="L14" s="544"/>
      <c r="M14" s="544"/>
      <c r="N14" s="544"/>
      <c r="O14" s="544"/>
      <c r="P14" s="544"/>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row>
    <row r="15" spans="1:46" ht="14.25">
      <c r="A15" s="537" t="s">
        <v>969</v>
      </c>
    </row>
    <row r="16" spans="1:46" ht="14.25">
      <c r="A16" s="539" t="s">
        <v>636</v>
      </c>
    </row>
    <row r="17" spans="1:1" ht="14.25">
      <c r="A17" s="548" t="s">
        <v>637</v>
      </c>
    </row>
  </sheetData>
  <mergeCells count="3">
    <mergeCell ref="A1:J1"/>
    <mergeCell ref="F3:J3"/>
    <mergeCell ref="B3:E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2"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22"/>
  <sheetViews>
    <sheetView showGridLines="0" topLeftCell="B1" zoomScale="85" zoomScaleNormal="85" workbookViewId="0">
      <selection activeCell="B1" sqref="B1:O1"/>
    </sheetView>
  </sheetViews>
  <sheetFormatPr defaultColWidth="11" defaultRowHeight="15.75"/>
  <cols>
    <col min="1" max="1" width="9.375" style="155" hidden="1" customWidth="1"/>
    <col min="2" max="2" width="14.375" style="153" customWidth="1"/>
    <col min="3" max="10" width="8.875" style="153" customWidth="1"/>
    <col min="11" max="16384" width="11" style="155"/>
  </cols>
  <sheetData>
    <row r="1" spans="1:19" s="154" customFormat="1" ht="29.25" customHeight="1">
      <c r="A1" s="549"/>
      <c r="B1" s="1321" t="s">
        <v>1389</v>
      </c>
      <c r="C1" s="1321"/>
      <c r="D1" s="1321"/>
      <c r="E1" s="1321"/>
      <c r="F1" s="1321"/>
      <c r="G1" s="1321"/>
      <c r="H1" s="1321"/>
      <c r="I1" s="1321"/>
      <c r="J1" s="1321"/>
      <c r="K1" s="1321"/>
      <c r="L1" s="1321"/>
      <c r="M1" s="1321"/>
      <c r="N1" s="1321"/>
      <c r="O1" s="1321"/>
    </row>
    <row r="2" spans="1:19" s="156" customFormat="1" ht="24.6" customHeight="1">
      <c r="A2" s="1333" t="s">
        <v>189</v>
      </c>
      <c r="B2" s="1336"/>
      <c r="C2" s="1338" t="s">
        <v>995</v>
      </c>
      <c r="D2" s="1339"/>
      <c r="E2" s="1339"/>
      <c r="F2" s="1340"/>
      <c r="G2" s="1341" t="s">
        <v>996</v>
      </c>
      <c r="H2" s="1342"/>
      <c r="I2" s="1342"/>
      <c r="J2" s="1342"/>
      <c r="K2" s="1342"/>
      <c r="L2" s="1342"/>
      <c r="M2" s="1342"/>
      <c r="N2" s="1342"/>
      <c r="O2" s="1342"/>
      <c r="Q2" s="1343"/>
      <c r="R2" s="1343"/>
      <c r="S2" s="1344"/>
    </row>
    <row r="3" spans="1:19" s="156" customFormat="1" ht="30" customHeight="1">
      <c r="A3" s="1334"/>
      <c r="B3" s="1337"/>
      <c r="C3" s="1331" t="s">
        <v>978</v>
      </c>
      <c r="D3" s="1322" t="s">
        <v>971</v>
      </c>
      <c r="E3" s="1325" t="s">
        <v>977</v>
      </c>
      <c r="F3" s="1328" t="s">
        <v>972</v>
      </c>
      <c r="G3" s="1331" t="s">
        <v>978</v>
      </c>
      <c r="H3" s="1332" t="s">
        <v>979</v>
      </c>
      <c r="I3" s="1332"/>
      <c r="J3" s="1332"/>
      <c r="K3" s="1348" t="s">
        <v>980</v>
      </c>
      <c r="L3" s="1332"/>
      <c r="M3" s="1332"/>
      <c r="N3" s="1332"/>
      <c r="O3" s="1332"/>
      <c r="Q3" s="1343"/>
      <c r="R3" s="1343"/>
      <c r="S3" s="1344"/>
    </row>
    <row r="4" spans="1:19" s="156" customFormat="1" ht="30" customHeight="1">
      <c r="A4" s="1334"/>
      <c r="B4" s="1337"/>
      <c r="C4" s="1323"/>
      <c r="D4" s="1323"/>
      <c r="E4" s="1326"/>
      <c r="F4" s="1329"/>
      <c r="G4" s="1323"/>
      <c r="H4" s="1322" t="s">
        <v>973</v>
      </c>
      <c r="I4" s="1325" t="s">
        <v>977</v>
      </c>
      <c r="J4" s="1322" t="s">
        <v>974</v>
      </c>
      <c r="K4" s="1319" t="s">
        <v>983</v>
      </c>
      <c r="L4" s="1320"/>
      <c r="M4" s="1320" t="s">
        <v>981</v>
      </c>
      <c r="N4" s="1320"/>
      <c r="O4" s="1345" t="s">
        <v>982</v>
      </c>
      <c r="Q4" s="1343"/>
      <c r="R4" s="1343"/>
      <c r="S4" s="1344"/>
    </row>
    <row r="5" spans="1:19" s="156" customFormat="1" ht="30" customHeight="1">
      <c r="A5" s="1334"/>
      <c r="B5" s="1337"/>
      <c r="C5" s="1323"/>
      <c r="D5" s="1323"/>
      <c r="E5" s="1326"/>
      <c r="F5" s="1329"/>
      <c r="G5" s="1323"/>
      <c r="H5" s="1323"/>
      <c r="I5" s="1326"/>
      <c r="J5" s="1323"/>
      <c r="K5" s="1315" t="s">
        <v>975</v>
      </c>
      <c r="L5" s="1317" t="s">
        <v>976</v>
      </c>
      <c r="M5" s="1317" t="s">
        <v>975</v>
      </c>
      <c r="N5" s="1317" t="s">
        <v>976</v>
      </c>
      <c r="O5" s="1346"/>
      <c r="Q5" s="1343"/>
      <c r="R5" s="1343"/>
      <c r="S5" s="1344"/>
    </row>
    <row r="6" spans="1:19" s="156" customFormat="1" ht="78" customHeight="1">
      <c r="A6" s="1335"/>
      <c r="B6" s="1337"/>
      <c r="C6" s="1324"/>
      <c r="D6" s="1324"/>
      <c r="E6" s="1327"/>
      <c r="F6" s="1330"/>
      <c r="G6" s="1324"/>
      <c r="H6" s="1324"/>
      <c r="I6" s="1327"/>
      <c r="J6" s="1324"/>
      <c r="K6" s="1316"/>
      <c r="L6" s="1318"/>
      <c r="M6" s="1318"/>
      <c r="N6" s="1318"/>
      <c r="O6" s="1347"/>
      <c r="Q6" s="157"/>
      <c r="R6" s="157"/>
      <c r="S6" s="157"/>
    </row>
    <row r="7" spans="1:19" s="156" customFormat="1" ht="24" customHeight="1">
      <c r="A7" s="157">
        <v>2</v>
      </c>
      <c r="B7" s="786" t="s">
        <v>984</v>
      </c>
      <c r="C7" s="787">
        <v>3550</v>
      </c>
      <c r="D7" s="787">
        <v>3043</v>
      </c>
      <c r="E7" s="787">
        <v>12</v>
      </c>
      <c r="F7" s="788">
        <v>495</v>
      </c>
      <c r="G7" s="787">
        <v>3726</v>
      </c>
      <c r="H7" s="787">
        <v>3288</v>
      </c>
      <c r="I7" s="789">
        <v>4</v>
      </c>
      <c r="J7" s="787">
        <v>434</v>
      </c>
      <c r="K7" s="807">
        <v>2836</v>
      </c>
      <c r="L7" s="787">
        <v>386</v>
      </c>
      <c r="M7" s="787">
        <v>305</v>
      </c>
      <c r="N7" s="787">
        <v>37</v>
      </c>
      <c r="O7" s="787">
        <v>162</v>
      </c>
      <c r="Q7" s="774"/>
      <c r="R7" s="157"/>
      <c r="S7" s="157"/>
    </row>
    <row r="8" spans="1:19" s="156" customFormat="1" ht="24" customHeight="1">
      <c r="A8" s="157">
        <v>0</v>
      </c>
      <c r="B8" s="786" t="s">
        <v>17</v>
      </c>
      <c r="C8" s="787">
        <v>3443</v>
      </c>
      <c r="D8" s="787">
        <v>2666</v>
      </c>
      <c r="E8" s="787">
        <v>25</v>
      </c>
      <c r="F8" s="790">
        <v>752</v>
      </c>
      <c r="G8" s="787">
        <v>3465</v>
      </c>
      <c r="H8" s="787">
        <v>2823</v>
      </c>
      <c r="I8" s="787">
        <v>11</v>
      </c>
      <c r="J8" s="787">
        <v>631</v>
      </c>
      <c r="K8" s="807">
        <v>2450</v>
      </c>
      <c r="L8" s="787">
        <v>587</v>
      </c>
      <c r="M8" s="787">
        <v>251</v>
      </c>
      <c r="N8" s="787">
        <v>41</v>
      </c>
      <c r="O8" s="787">
        <v>136</v>
      </c>
      <c r="Q8" s="774"/>
      <c r="R8" s="157"/>
      <c r="S8" s="157"/>
    </row>
    <row r="9" spans="1:19" s="156" customFormat="1" ht="24" customHeight="1">
      <c r="A9" s="157">
        <v>0</v>
      </c>
      <c r="B9" s="786" t="s">
        <v>18</v>
      </c>
      <c r="C9" s="787">
        <v>3568</v>
      </c>
      <c r="D9" s="787">
        <v>2592</v>
      </c>
      <c r="E9" s="787">
        <v>40</v>
      </c>
      <c r="F9" s="790">
        <v>936</v>
      </c>
      <c r="G9" s="787">
        <v>3504</v>
      </c>
      <c r="H9" s="787">
        <v>2710</v>
      </c>
      <c r="I9" s="787">
        <v>20</v>
      </c>
      <c r="J9" s="787">
        <v>774</v>
      </c>
      <c r="K9" s="807">
        <v>2332</v>
      </c>
      <c r="L9" s="787">
        <v>728</v>
      </c>
      <c r="M9" s="787">
        <v>274</v>
      </c>
      <c r="N9" s="787">
        <v>43</v>
      </c>
      <c r="O9" s="787">
        <v>127</v>
      </c>
      <c r="Q9" s="774"/>
      <c r="R9" s="157"/>
      <c r="S9" s="157"/>
    </row>
    <row r="10" spans="1:19" s="156" customFormat="1" ht="24" customHeight="1">
      <c r="A10" s="157">
        <v>0</v>
      </c>
      <c r="B10" s="786" t="s">
        <v>19</v>
      </c>
      <c r="C10" s="787">
        <v>4251</v>
      </c>
      <c r="D10" s="787">
        <v>2931</v>
      </c>
      <c r="E10" s="787">
        <v>31</v>
      </c>
      <c r="F10" s="790">
        <v>1289</v>
      </c>
      <c r="G10" s="787">
        <v>4090</v>
      </c>
      <c r="H10" s="787">
        <v>2913</v>
      </c>
      <c r="I10" s="787">
        <v>27</v>
      </c>
      <c r="J10" s="787">
        <v>1150</v>
      </c>
      <c r="K10" s="807">
        <v>2481</v>
      </c>
      <c r="L10" s="787">
        <v>1086</v>
      </c>
      <c r="M10" s="787">
        <v>324</v>
      </c>
      <c r="N10" s="787">
        <v>64</v>
      </c>
      <c r="O10" s="787">
        <v>135</v>
      </c>
      <c r="Q10" s="774"/>
      <c r="R10" s="157"/>
      <c r="S10" s="157"/>
    </row>
    <row r="11" spans="1:19" s="156" customFormat="1" ht="24" customHeight="1">
      <c r="A11" s="157">
        <v>0</v>
      </c>
      <c r="B11" s="786" t="s">
        <v>20</v>
      </c>
      <c r="C11" s="787">
        <v>5170</v>
      </c>
      <c r="D11" s="787">
        <v>3276</v>
      </c>
      <c r="E11" s="787">
        <v>67</v>
      </c>
      <c r="F11" s="790">
        <v>1827</v>
      </c>
      <c r="G11" s="787">
        <v>4749</v>
      </c>
      <c r="H11" s="787">
        <v>3067</v>
      </c>
      <c r="I11" s="787">
        <v>38</v>
      </c>
      <c r="J11" s="787">
        <v>1644</v>
      </c>
      <c r="K11" s="807">
        <v>2553</v>
      </c>
      <c r="L11" s="787">
        <v>1542</v>
      </c>
      <c r="M11" s="787">
        <v>411</v>
      </c>
      <c r="N11" s="787">
        <v>79</v>
      </c>
      <c r="O11" s="787">
        <v>164</v>
      </c>
      <c r="Q11" s="774"/>
      <c r="R11" s="157"/>
      <c r="S11" s="157"/>
    </row>
    <row r="12" spans="1:19" s="156" customFormat="1" ht="24" customHeight="1">
      <c r="A12" s="157">
        <v>0</v>
      </c>
      <c r="B12" s="786" t="s">
        <v>21</v>
      </c>
      <c r="C12" s="787">
        <v>5449</v>
      </c>
      <c r="D12" s="787">
        <v>3202</v>
      </c>
      <c r="E12" s="787">
        <v>57</v>
      </c>
      <c r="F12" s="790">
        <v>2190</v>
      </c>
      <c r="G12" s="787">
        <v>5305</v>
      </c>
      <c r="H12" s="787">
        <v>3182</v>
      </c>
      <c r="I12" s="787">
        <v>54</v>
      </c>
      <c r="J12" s="787">
        <v>2069</v>
      </c>
      <c r="K12" s="807">
        <v>2592</v>
      </c>
      <c r="L12" s="787">
        <v>1859</v>
      </c>
      <c r="M12" s="787">
        <v>423</v>
      </c>
      <c r="N12" s="787">
        <v>139</v>
      </c>
      <c r="O12" s="787">
        <v>292</v>
      </c>
      <c r="Q12" s="774"/>
      <c r="R12" s="157"/>
      <c r="S12" s="157"/>
    </row>
    <row r="13" spans="1:19" s="156" customFormat="1" ht="24" customHeight="1">
      <c r="A13" s="157">
        <v>0</v>
      </c>
      <c r="B13" s="786" t="s">
        <v>1</v>
      </c>
      <c r="C13" s="787">
        <v>5146</v>
      </c>
      <c r="D13" s="787">
        <v>2685</v>
      </c>
      <c r="E13" s="787">
        <v>71</v>
      </c>
      <c r="F13" s="790">
        <v>2390</v>
      </c>
      <c r="G13" s="787">
        <v>4963</v>
      </c>
      <c r="H13" s="787">
        <v>2724</v>
      </c>
      <c r="I13" s="787">
        <v>55</v>
      </c>
      <c r="J13" s="787">
        <v>2184</v>
      </c>
      <c r="K13" s="807">
        <v>2210</v>
      </c>
      <c r="L13" s="787">
        <v>2035</v>
      </c>
      <c r="M13" s="787">
        <v>389</v>
      </c>
      <c r="N13" s="787">
        <v>125</v>
      </c>
      <c r="O13" s="787">
        <v>204</v>
      </c>
      <c r="Q13" s="774"/>
      <c r="R13" s="157"/>
      <c r="S13" s="157"/>
    </row>
    <row r="14" spans="1:19" s="156" customFormat="1" ht="24" customHeight="1">
      <c r="A14" s="157">
        <v>0</v>
      </c>
      <c r="B14" s="786" t="s">
        <v>2</v>
      </c>
      <c r="C14" s="787">
        <v>4999</v>
      </c>
      <c r="D14" s="787">
        <v>2433</v>
      </c>
      <c r="E14" s="787">
        <v>74</v>
      </c>
      <c r="F14" s="790">
        <v>2492</v>
      </c>
      <c r="G14" s="787">
        <v>5121</v>
      </c>
      <c r="H14" s="787">
        <v>2580</v>
      </c>
      <c r="I14" s="787">
        <v>53</v>
      </c>
      <c r="J14" s="787">
        <v>2488</v>
      </c>
      <c r="K14" s="807">
        <v>2129</v>
      </c>
      <c r="L14" s="787">
        <v>2340</v>
      </c>
      <c r="M14" s="787">
        <v>357</v>
      </c>
      <c r="N14" s="787">
        <v>140</v>
      </c>
      <c r="O14" s="787">
        <v>155</v>
      </c>
      <c r="Q14" s="774"/>
      <c r="R14" s="157"/>
      <c r="S14" s="157"/>
    </row>
    <row r="15" spans="1:19" s="156" customFormat="1" ht="24" customHeight="1">
      <c r="A15" s="157">
        <v>0</v>
      </c>
      <c r="B15" s="786" t="s">
        <v>3</v>
      </c>
      <c r="C15" s="787">
        <v>5373</v>
      </c>
      <c r="D15" s="787">
        <v>2272</v>
      </c>
      <c r="E15" s="787">
        <v>100</v>
      </c>
      <c r="F15" s="790">
        <v>3001</v>
      </c>
      <c r="G15" s="787">
        <v>5039</v>
      </c>
      <c r="H15" s="787">
        <v>2313</v>
      </c>
      <c r="I15" s="787">
        <v>74</v>
      </c>
      <c r="J15" s="787">
        <v>2652</v>
      </c>
      <c r="K15" s="807">
        <v>1859</v>
      </c>
      <c r="L15" s="787">
        <v>2554</v>
      </c>
      <c r="M15" s="787">
        <v>336</v>
      </c>
      <c r="N15" s="787">
        <v>116</v>
      </c>
      <c r="O15" s="787">
        <v>174</v>
      </c>
      <c r="Q15" s="774"/>
      <c r="R15" s="157"/>
      <c r="S15" s="157"/>
    </row>
    <row r="16" spans="1:19" s="156" customFormat="1" ht="24" customHeight="1">
      <c r="A16" s="157">
        <v>0</v>
      </c>
      <c r="B16" s="791" t="s">
        <v>4</v>
      </c>
      <c r="C16" s="792">
        <v>6435</v>
      </c>
      <c r="D16" s="792">
        <v>2785</v>
      </c>
      <c r="E16" s="792">
        <v>83</v>
      </c>
      <c r="F16" s="793">
        <v>3567</v>
      </c>
      <c r="G16" s="792">
        <v>5912</v>
      </c>
      <c r="H16" s="792">
        <v>2485</v>
      </c>
      <c r="I16" s="792">
        <v>90</v>
      </c>
      <c r="J16" s="792">
        <v>3337</v>
      </c>
      <c r="K16" s="808">
        <v>1997</v>
      </c>
      <c r="L16" s="792">
        <v>3128</v>
      </c>
      <c r="M16" s="792">
        <v>360</v>
      </c>
      <c r="N16" s="792">
        <v>190</v>
      </c>
      <c r="O16" s="792">
        <v>237</v>
      </c>
      <c r="Q16" s="774"/>
      <c r="R16" s="157"/>
      <c r="S16" s="153"/>
    </row>
    <row r="17" spans="1:19" s="156" customFormat="1" ht="18.95" customHeight="1">
      <c r="A17" s="159"/>
      <c r="B17" s="797" t="s">
        <v>713</v>
      </c>
      <c r="C17" s="794"/>
      <c r="D17" s="794"/>
      <c r="E17" s="794"/>
      <c r="F17" s="794"/>
      <c r="G17" s="795"/>
      <c r="H17" s="794"/>
      <c r="I17" s="794"/>
      <c r="J17" s="794"/>
      <c r="K17" s="796"/>
      <c r="L17" s="796"/>
      <c r="M17" s="796"/>
      <c r="N17" s="796"/>
      <c r="O17" s="796"/>
      <c r="Q17" s="153"/>
      <c r="R17" s="153"/>
      <c r="S17" s="153"/>
    </row>
    <row r="18" spans="1:19" s="153" customFormat="1" ht="42.75" customHeight="1">
      <c r="B18" s="1314" t="s">
        <v>994</v>
      </c>
      <c r="C18" s="1314"/>
      <c r="D18" s="1314"/>
      <c r="E18" s="1314"/>
      <c r="F18" s="1314"/>
      <c r="G18" s="1314"/>
      <c r="H18" s="1314"/>
      <c r="I18" s="1314"/>
      <c r="J18" s="1314"/>
      <c r="K18" s="1314"/>
      <c r="L18" s="1314"/>
      <c r="M18" s="1314"/>
      <c r="N18" s="1314"/>
      <c r="O18" s="1314"/>
    </row>
    <row r="19" spans="1:19" s="153" customFormat="1"/>
    <row r="20" spans="1:19" s="153" customFormat="1">
      <c r="Q20" s="155"/>
      <c r="R20" s="155"/>
      <c r="S20" s="155"/>
    </row>
    <row r="21" spans="1:19" s="153" customFormat="1">
      <c r="Q21" s="155"/>
      <c r="R21" s="155"/>
      <c r="S21" s="155"/>
    </row>
    <row r="22" spans="1:19" s="153" customFormat="1">
      <c r="Q22" s="155"/>
      <c r="R22" s="155"/>
      <c r="S22" s="155"/>
    </row>
  </sheetData>
  <mergeCells count="26">
    <mergeCell ref="R2:R5"/>
    <mergeCell ref="S2:S5"/>
    <mergeCell ref="C3:C6"/>
    <mergeCell ref="O4:O6"/>
    <mergeCell ref="K3:O3"/>
    <mergeCell ref="A2:A6"/>
    <mergeCell ref="B2:B6"/>
    <mergeCell ref="C2:F2"/>
    <mergeCell ref="G2:O2"/>
    <mergeCell ref="Q2:Q5"/>
    <mergeCell ref="B1:O1"/>
    <mergeCell ref="D3:D6"/>
    <mergeCell ref="E3:E6"/>
    <mergeCell ref="F3:F6"/>
    <mergeCell ref="G3:G6"/>
    <mergeCell ref="H3:J3"/>
    <mergeCell ref="H4:H6"/>
    <mergeCell ref="I4:I6"/>
    <mergeCell ref="J4:J6"/>
    <mergeCell ref="B18:O18"/>
    <mergeCell ref="K5:K6"/>
    <mergeCell ref="L5:L6"/>
    <mergeCell ref="K4:L4"/>
    <mergeCell ref="M5:M6"/>
    <mergeCell ref="N5:N6"/>
    <mergeCell ref="M4:N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7"/>
  <sheetViews>
    <sheetView showGridLines="0" zoomScale="90" zoomScaleNormal="90" workbookViewId="0">
      <selection sqref="A1:K1"/>
    </sheetView>
  </sheetViews>
  <sheetFormatPr defaultColWidth="9" defaultRowHeight="15.75"/>
  <cols>
    <col min="1" max="1" width="34.125" style="31" customWidth="1"/>
    <col min="2" max="2" width="9" style="81"/>
    <col min="3" max="3" width="9" style="82" customWidth="1"/>
    <col min="4" max="4" width="9" style="81" customWidth="1"/>
    <col min="5" max="5" width="9" style="82" customWidth="1"/>
    <col min="6" max="6" width="9" style="81" customWidth="1"/>
    <col min="7" max="7" width="9" style="82" customWidth="1"/>
    <col min="8" max="8" width="9" style="81" customWidth="1"/>
    <col min="9" max="9" width="9" style="82" customWidth="1"/>
    <col min="10" max="10" width="9" style="81"/>
    <col min="11" max="11" width="9" style="82" customWidth="1"/>
    <col min="12" max="16384" width="9" style="31"/>
  </cols>
  <sheetData>
    <row r="1" spans="1:11" ht="24" customHeight="1">
      <c r="A1" s="930" t="s">
        <v>1356</v>
      </c>
      <c r="B1" s="930"/>
      <c r="C1" s="930"/>
      <c r="D1" s="930"/>
      <c r="E1" s="930"/>
      <c r="F1" s="930"/>
      <c r="G1" s="930"/>
      <c r="H1" s="930"/>
      <c r="I1" s="930"/>
      <c r="J1" s="930"/>
      <c r="K1" s="930"/>
    </row>
    <row r="2" spans="1:11" ht="24.95" customHeight="1">
      <c r="A2" s="931"/>
      <c r="B2" s="947" t="s">
        <v>84</v>
      </c>
      <c r="C2" s="947"/>
      <c r="D2" s="947" t="s">
        <v>1</v>
      </c>
      <c r="E2" s="947"/>
      <c r="F2" s="947" t="s">
        <v>2</v>
      </c>
      <c r="G2" s="947"/>
      <c r="H2" s="947" t="s">
        <v>3</v>
      </c>
      <c r="I2" s="947"/>
      <c r="J2" s="947" t="s">
        <v>4</v>
      </c>
      <c r="K2" s="947"/>
    </row>
    <row r="3" spans="1:11" ht="24.95" customHeight="1">
      <c r="A3" s="932"/>
      <c r="B3" s="71" t="s">
        <v>85</v>
      </c>
      <c r="C3" s="72" t="s">
        <v>6</v>
      </c>
      <c r="D3" s="71" t="s">
        <v>85</v>
      </c>
      <c r="E3" s="72" t="s">
        <v>6</v>
      </c>
      <c r="F3" s="71" t="s">
        <v>85</v>
      </c>
      <c r="G3" s="72" t="s">
        <v>6</v>
      </c>
      <c r="H3" s="71" t="s">
        <v>85</v>
      </c>
      <c r="I3" s="72" t="s">
        <v>6</v>
      </c>
      <c r="J3" s="71" t="s">
        <v>85</v>
      </c>
      <c r="K3" s="72" t="s">
        <v>6</v>
      </c>
    </row>
    <row r="4" spans="1:11" s="23" customFormat="1" ht="21.95" customHeight="1">
      <c r="A4" s="73" t="s">
        <v>86</v>
      </c>
      <c r="B4" s="74">
        <v>120682</v>
      </c>
      <c r="C4" s="75">
        <v>100</v>
      </c>
      <c r="D4" s="74">
        <v>128236</v>
      </c>
      <c r="E4" s="75">
        <v>100</v>
      </c>
      <c r="F4" s="74">
        <v>125672</v>
      </c>
      <c r="G4" s="75">
        <v>100</v>
      </c>
      <c r="H4" s="74">
        <f>SUM(H5:H26)</f>
        <v>109460</v>
      </c>
      <c r="I4" s="62">
        <f>SUM(I5:I26)</f>
        <v>100.00000000000001</v>
      </c>
      <c r="J4" s="74">
        <f>SUM(J5:J26)</f>
        <v>113478</v>
      </c>
      <c r="K4" s="62">
        <f>SUM(K5:K26)</f>
        <v>100</v>
      </c>
    </row>
    <row r="5" spans="1:11" s="23" customFormat="1" ht="21.95" customHeight="1">
      <c r="A5" s="73" t="s">
        <v>87</v>
      </c>
      <c r="B5" s="76">
        <v>89038</v>
      </c>
      <c r="C5" s="77">
        <v>73.77902255514492</v>
      </c>
      <c r="D5" s="76">
        <v>95705</v>
      </c>
      <c r="E5" s="77">
        <v>74.631928631585509</v>
      </c>
      <c r="F5" s="76">
        <v>92943</v>
      </c>
      <c r="G5" s="77">
        <v>73.956808199121525</v>
      </c>
      <c r="H5" s="76">
        <v>78692</v>
      </c>
      <c r="I5" s="26">
        <v>71.891101772336924</v>
      </c>
      <c r="J5" s="25">
        <v>78415</v>
      </c>
      <c r="K5" s="26">
        <f t="shared" ref="K5:K25" si="0">J5/J$4*100</f>
        <v>69.101499850191232</v>
      </c>
    </row>
    <row r="6" spans="1:11" s="23" customFormat="1" ht="21.95" customHeight="1">
      <c r="A6" s="73" t="s">
        <v>88</v>
      </c>
      <c r="B6" s="76">
        <v>5549</v>
      </c>
      <c r="C6" s="77">
        <v>4.5980345039028192</v>
      </c>
      <c r="D6" s="76">
        <v>4437</v>
      </c>
      <c r="E6" s="77">
        <v>3.4600268255404099</v>
      </c>
      <c r="F6" s="76">
        <v>3933</v>
      </c>
      <c r="G6" s="77">
        <v>3.1295754026354317</v>
      </c>
      <c r="H6" s="76">
        <v>4066</v>
      </c>
      <c r="I6" s="26">
        <v>3.7145989402521473</v>
      </c>
      <c r="J6" s="25">
        <v>4894</v>
      </c>
      <c r="K6" s="26">
        <f t="shared" si="0"/>
        <v>4.312730220835757</v>
      </c>
    </row>
    <row r="7" spans="1:11" s="23" customFormat="1" ht="21.95" customHeight="1">
      <c r="A7" s="73" t="s">
        <v>89</v>
      </c>
      <c r="B7" s="76">
        <v>3829</v>
      </c>
      <c r="C7" s="77">
        <v>3.1728012462504762</v>
      </c>
      <c r="D7" s="76">
        <v>3718</v>
      </c>
      <c r="E7" s="77">
        <v>2.8993418384852929</v>
      </c>
      <c r="F7" s="76">
        <v>4364</v>
      </c>
      <c r="G7" s="77">
        <v>3.4725316697434589</v>
      </c>
      <c r="H7" s="76">
        <v>3661</v>
      </c>
      <c r="I7" s="26">
        <v>3.3446007674036182</v>
      </c>
      <c r="J7" s="25">
        <v>3642</v>
      </c>
      <c r="K7" s="26">
        <f t="shared" si="0"/>
        <v>3.2094326653624492</v>
      </c>
    </row>
    <row r="8" spans="1:11" s="23" customFormat="1" ht="21.95" customHeight="1">
      <c r="A8" s="73" t="s">
        <v>90</v>
      </c>
      <c r="B8" s="76">
        <v>3448</v>
      </c>
      <c r="C8" s="77">
        <v>2.8570955072007425</v>
      </c>
      <c r="D8" s="76">
        <v>2835</v>
      </c>
      <c r="E8" s="77">
        <v>2.2107676471505662</v>
      </c>
      <c r="F8" s="76">
        <v>2443</v>
      </c>
      <c r="G8" s="77">
        <v>1.9439493284104652</v>
      </c>
      <c r="H8" s="76">
        <v>2465</v>
      </c>
      <c r="I8" s="26">
        <v>2.2519641878311711</v>
      </c>
      <c r="J8" s="25">
        <v>2733</v>
      </c>
      <c r="K8" s="26">
        <f t="shared" si="0"/>
        <v>2.4083963411410143</v>
      </c>
    </row>
    <row r="9" spans="1:11" s="48" customFormat="1" ht="21.95" customHeight="1">
      <c r="A9" s="73" t="s">
        <v>91</v>
      </c>
      <c r="B9" s="76">
        <v>83</v>
      </c>
      <c r="C9" s="77">
        <v>6.8775790921595595E-2</v>
      </c>
      <c r="D9" s="76">
        <v>102</v>
      </c>
      <c r="E9" s="77">
        <v>7.9540846564147352E-2</v>
      </c>
      <c r="F9" s="76">
        <v>472</v>
      </c>
      <c r="G9" s="77">
        <v>0.37558087720415045</v>
      </c>
      <c r="H9" s="76">
        <v>1164</v>
      </c>
      <c r="I9" s="26">
        <v>1.0634021560387357</v>
      </c>
      <c r="J9" s="25">
        <v>2591</v>
      </c>
      <c r="K9" s="26">
        <f t="shared" si="0"/>
        <v>2.2832619538588976</v>
      </c>
    </row>
    <row r="10" spans="1:11" s="23" customFormat="1" ht="21.95" customHeight="1">
      <c r="A10" s="73" t="s">
        <v>92</v>
      </c>
      <c r="B10" s="76">
        <v>2660</v>
      </c>
      <c r="C10" s="77">
        <v>2.2041398054390879</v>
      </c>
      <c r="D10" s="76">
        <v>3031</v>
      </c>
      <c r="E10" s="77">
        <v>2.3636108425091238</v>
      </c>
      <c r="F10" s="76">
        <v>3004</v>
      </c>
      <c r="G10" s="77">
        <v>2.3903494811891273</v>
      </c>
      <c r="H10" s="76">
        <v>2476</v>
      </c>
      <c r="I10" s="26">
        <v>2.2620135209208843</v>
      </c>
      <c r="J10" s="25">
        <v>2363</v>
      </c>
      <c r="K10" s="26">
        <f t="shared" si="0"/>
        <v>2.0823419517439503</v>
      </c>
    </row>
    <row r="11" spans="1:11" s="23" customFormat="1" ht="21.95" customHeight="1">
      <c r="A11" s="73" t="s">
        <v>93</v>
      </c>
      <c r="B11" s="76">
        <v>1343</v>
      </c>
      <c r="C11" s="77">
        <v>1.1128420145506372</v>
      </c>
      <c r="D11" s="76">
        <v>1569</v>
      </c>
      <c r="E11" s="77">
        <v>1.2235253750896784</v>
      </c>
      <c r="F11" s="76">
        <v>1350</v>
      </c>
      <c r="G11" s="77">
        <v>1.0742249665796677</v>
      </c>
      <c r="H11" s="76">
        <v>1108</v>
      </c>
      <c r="I11" s="26">
        <v>1.0122419148547415</v>
      </c>
      <c r="J11" s="25">
        <v>2258</v>
      </c>
      <c r="K11" s="26">
        <f t="shared" si="0"/>
        <v>1.9898130034015404</v>
      </c>
    </row>
    <row r="12" spans="1:11" s="23" customFormat="1" ht="21.95" customHeight="1">
      <c r="A12" s="73" t="s">
        <v>94</v>
      </c>
      <c r="B12" s="76">
        <v>440</v>
      </c>
      <c r="C12" s="77">
        <v>0.3645945542831574</v>
      </c>
      <c r="D12" s="76">
        <v>536</v>
      </c>
      <c r="E12" s="77">
        <v>0.41797935057238217</v>
      </c>
      <c r="F12" s="76">
        <v>652</v>
      </c>
      <c r="G12" s="77">
        <v>0.51881087274810622</v>
      </c>
      <c r="H12" s="76">
        <v>860</v>
      </c>
      <c r="I12" s="26">
        <v>0.78567513246848164</v>
      </c>
      <c r="J12" s="25">
        <v>1131</v>
      </c>
      <c r="K12" s="26">
        <f t="shared" si="0"/>
        <v>0.99666895785967324</v>
      </c>
    </row>
    <row r="13" spans="1:11" s="23" customFormat="1" ht="21.95" customHeight="1">
      <c r="A13" s="73" t="s">
        <v>95</v>
      </c>
      <c r="B13" s="76">
        <v>640</v>
      </c>
      <c r="C13" s="77">
        <v>0.53031935168459254</v>
      </c>
      <c r="D13" s="76">
        <v>707</v>
      </c>
      <c r="E13" s="77">
        <v>0.55132724040051151</v>
      </c>
      <c r="F13" s="76">
        <v>755</v>
      </c>
      <c r="G13" s="77">
        <v>0.60077025908714754</v>
      </c>
      <c r="H13" s="76">
        <v>943</v>
      </c>
      <c r="I13" s="26">
        <v>0.86150191850904445</v>
      </c>
      <c r="J13" s="25">
        <v>1124</v>
      </c>
      <c r="K13" s="26">
        <f t="shared" si="0"/>
        <v>0.99050036130351249</v>
      </c>
    </row>
    <row r="14" spans="1:11" s="23" customFormat="1" ht="21.95" customHeight="1">
      <c r="A14" s="73" t="s">
        <v>96</v>
      </c>
      <c r="B14" s="76">
        <v>1785</v>
      </c>
      <c r="C14" s="77">
        <v>1.4790938168078089</v>
      </c>
      <c r="D14" s="76">
        <v>1734</v>
      </c>
      <c r="E14" s="77">
        <v>1.352194391590505</v>
      </c>
      <c r="F14" s="76">
        <v>1658</v>
      </c>
      <c r="G14" s="77">
        <v>1.3193074033993253</v>
      </c>
      <c r="H14" s="76">
        <v>1495</v>
      </c>
      <c r="I14" s="26">
        <v>1.3657957244655583</v>
      </c>
      <c r="J14" s="25">
        <v>1073</v>
      </c>
      <c r="K14" s="26">
        <f t="shared" si="0"/>
        <v>0.94555772925148485</v>
      </c>
    </row>
    <row r="15" spans="1:11" s="23" customFormat="1" ht="21.95" customHeight="1">
      <c r="A15" s="73" t="s">
        <v>97</v>
      </c>
      <c r="B15" s="76">
        <v>498</v>
      </c>
      <c r="C15" s="77">
        <v>0.41265474552957354</v>
      </c>
      <c r="D15" s="76">
        <v>637</v>
      </c>
      <c r="E15" s="77">
        <v>0.49674038491531242</v>
      </c>
      <c r="F15" s="76">
        <v>709</v>
      </c>
      <c r="G15" s="77">
        <v>0.56416703800369217</v>
      </c>
      <c r="H15" s="76">
        <v>739</v>
      </c>
      <c r="I15" s="26">
        <v>0.6751324684816371</v>
      </c>
      <c r="J15" s="25">
        <v>958</v>
      </c>
      <c r="K15" s="26">
        <f t="shared" si="0"/>
        <v>0.84421650011455973</v>
      </c>
    </row>
    <row r="16" spans="1:11" s="23" customFormat="1" ht="21.95" customHeight="1">
      <c r="A16" s="73" t="s">
        <v>98</v>
      </c>
      <c r="B16" s="76">
        <v>1366</v>
      </c>
      <c r="C16" s="77">
        <v>1.1319003662518023</v>
      </c>
      <c r="D16" s="76">
        <v>3479</v>
      </c>
      <c r="E16" s="77">
        <v>2.7129667176143983</v>
      </c>
      <c r="F16" s="76">
        <v>1023</v>
      </c>
      <c r="G16" s="77">
        <v>0.81402380800814822</v>
      </c>
      <c r="H16" s="76">
        <v>912</v>
      </c>
      <c r="I16" s="26">
        <v>0.83318107071076197</v>
      </c>
      <c r="J16" s="25">
        <v>938</v>
      </c>
      <c r="K16" s="26">
        <f t="shared" si="0"/>
        <v>0.82659193852552915</v>
      </c>
    </row>
    <row r="17" spans="1:11" s="23" customFormat="1" ht="21.95" customHeight="1">
      <c r="A17" s="73" t="s">
        <v>99</v>
      </c>
      <c r="B17" s="76">
        <v>438</v>
      </c>
      <c r="C17" s="77">
        <v>0.36293730630914306</v>
      </c>
      <c r="D17" s="76">
        <v>343</v>
      </c>
      <c r="E17" s="77">
        <v>0.26747559187747588</v>
      </c>
      <c r="F17" s="76">
        <v>462</v>
      </c>
      <c r="G17" s="77">
        <v>0.36762365522948631</v>
      </c>
      <c r="H17" s="76">
        <v>538</v>
      </c>
      <c r="I17" s="26">
        <v>0.49150374566051525</v>
      </c>
      <c r="J17" s="25">
        <v>833</v>
      </c>
      <c r="K17" s="26">
        <f t="shared" si="0"/>
        <v>0.73406299018311916</v>
      </c>
    </row>
    <row r="18" spans="1:11" s="23" customFormat="1" ht="21.95" customHeight="1">
      <c r="A18" s="73" t="s">
        <v>100</v>
      </c>
      <c r="B18" s="76">
        <v>657</v>
      </c>
      <c r="C18" s="77">
        <v>0.54440595946371451</v>
      </c>
      <c r="D18" s="76">
        <v>28</v>
      </c>
      <c r="E18" s="77">
        <v>2.1834742194079666E-2</v>
      </c>
      <c r="F18" s="76">
        <v>2515</v>
      </c>
      <c r="G18" s="77">
        <v>2.0012413266280475</v>
      </c>
      <c r="H18" s="76">
        <v>908</v>
      </c>
      <c r="I18" s="26">
        <v>0.82952676776904799</v>
      </c>
      <c r="J18" s="25">
        <v>604</v>
      </c>
      <c r="K18" s="26">
        <f t="shared" si="0"/>
        <v>0.53226175998872027</v>
      </c>
    </row>
    <row r="19" spans="1:11" s="23" customFormat="1" ht="21.95" customHeight="1">
      <c r="A19" s="73" t="s">
        <v>101</v>
      </c>
      <c r="B19" s="76">
        <v>579</v>
      </c>
      <c r="C19" s="77">
        <v>0.47977328847715484</v>
      </c>
      <c r="D19" s="76">
        <v>544</v>
      </c>
      <c r="E19" s="77">
        <v>0.42421784834211923</v>
      </c>
      <c r="F19" s="76">
        <v>607</v>
      </c>
      <c r="G19" s="77">
        <v>0.48300337386211728</v>
      </c>
      <c r="H19" s="76">
        <v>606</v>
      </c>
      <c r="I19" s="26">
        <v>0.55362689566965095</v>
      </c>
      <c r="J19" s="65">
        <v>511</v>
      </c>
      <c r="K19" s="26">
        <f t="shared" si="0"/>
        <v>0.45030754859972855</v>
      </c>
    </row>
    <row r="20" spans="1:11" s="23" customFormat="1" ht="21.95" customHeight="1">
      <c r="A20" s="73" t="s">
        <v>102</v>
      </c>
      <c r="B20" s="76">
        <v>538</v>
      </c>
      <c r="C20" s="77">
        <v>0.4457997050098606</v>
      </c>
      <c r="D20" s="76">
        <v>466</v>
      </c>
      <c r="E20" s="77">
        <v>0.36339249508718302</v>
      </c>
      <c r="F20" s="76">
        <v>433</v>
      </c>
      <c r="G20" s="77">
        <v>0.3445477115029601</v>
      </c>
      <c r="H20" s="76">
        <v>474</v>
      </c>
      <c r="I20" s="26">
        <v>0.43303489859309335</v>
      </c>
      <c r="J20" s="25">
        <v>500</v>
      </c>
      <c r="K20" s="26">
        <f t="shared" si="0"/>
        <v>0.44061403972576185</v>
      </c>
    </row>
    <row r="21" spans="1:11" s="23" customFormat="1" ht="21.95" customHeight="1">
      <c r="A21" s="73" t="s">
        <v>103</v>
      </c>
      <c r="B21" s="76">
        <v>252</v>
      </c>
      <c r="C21" s="77">
        <v>0.20881324472580834</v>
      </c>
      <c r="D21" s="76">
        <v>270</v>
      </c>
      <c r="E21" s="77">
        <v>0.21054929972862535</v>
      </c>
      <c r="F21" s="76">
        <v>495</v>
      </c>
      <c r="G21" s="77">
        <v>0.39388248774587814</v>
      </c>
      <c r="H21" s="76">
        <v>373</v>
      </c>
      <c r="I21" s="26">
        <v>0.34076374931481818</v>
      </c>
      <c r="J21" s="25">
        <v>423</v>
      </c>
      <c r="K21" s="26">
        <f t="shared" si="0"/>
        <v>0.37275947760799449</v>
      </c>
    </row>
    <row r="22" spans="1:11" s="23" customFormat="1" ht="21.95" customHeight="1">
      <c r="A22" s="73" t="s">
        <v>104</v>
      </c>
      <c r="B22" s="76">
        <v>599</v>
      </c>
      <c r="C22" s="77">
        <v>0.49634576821729831</v>
      </c>
      <c r="D22" s="76">
        <v>539</v>
      </c>
      <c r="E22" s="77">
        <v>0.42031878723603355</v>
      </c>
      <c r="F22" s="76">
        <v>429</v>
      </c>
      <c r="G22" s="77">
        <v>0.34136482271309437</v>
      </c>
      <c r="H22" s="76">
        <v>354</v>
      </c>
      <c r="I22" s="26">
        <v>0.32340581034167731</v>
      </c>
      <c r="J22" s="25">
        <v>337</v>
      </c>
      <c r="K22" s="26">
        <f t="shared" si="0"/>
        <v>0.29697386277516347</v>
      </c>
    </row>
    <row r="23" spans="1:11" s="23" customFormat="1" ht="21.95" customHeight="1">
      <c r="A23" s="73" t="s">
        <v>105</v>
      </c>
      <c r="B23" s="76">
        <v>214</v>
      </c>
      <c r="C23" s="77">
        <v>0.17732553321953565</v>
      </c>
      <c r="D23" s="76">
        <v>270</v>
      </c>
      <c r="E23" s="77">
        <v>0.21054929972862535</v>
      </c>
      <c r="F23" s="76">
        <v>286</v>
      </c>
      <c r="G23" s="77">
        <v>0.22757654847539627</v>
      </c>
      <c r="H23" s="76">
        <v>426</v>
      </c>
      <c r="I23" s="26">
        <v>0.38918326329252695</v>
      </c>
      <c r="J23" s="25">
        <v>321</v>
      </c>
      <c r="K23" s="26">
        <f t="shared" si="0"/>
        <v>0.2828742135039391</v>
      </c>
    </row>
    <row r="24" spans="1:11" ht="21.95" customHeight="1">
      <c r="A24" s="73" t="s">
        <v>106</v>
      </c>
      <c r="B24" s="76">
        <v>337</v>
      </c>
      <c r="C24" s="77">
        <v>0.27924628362141829</v>
      </c>
      <c r="D24" s="76">
        <v>309</v>
      </c>
      <c r="E24" s="77">
        <v>0.24096197635609345</v>
      </c>
      <c r="F24" s="76">
        <v>301</v>
      </c>
      <c r="G24" s="77">
        <v>0.23951238143739259</v>
      </c>
      <c r="H24" s="76">
        <v>327</v>
      </c>
      <c r="I24" s="26">
        <v>0.29873926548510871</v>
      </c>
      <c r="J24" s="25">
        <v>272</v>
      </c>
      <c r="K24" s="26">
        <f t="shared" si="0"/>
        <v>0.23969403761081443</v>
      </c>
    </row>
    <row r="25" spans="1:11" s="29" customFormat="1" ht="21.95" customHeight="1">
      <c r="A25" s="73" t="s">
        <v>107</v>
      </c>
      <c r="B25" s="76">
        <v>603</v>
      </c>
      <c r="C25" s="77">
        <v>0.49966026416532705</v>
      </c>
      <c r="D25" s="76">
        <v>537</v>
      </c>
      <c r="E25" s="77">
        <v>0.41875916279359932</v>
      </c>
      <c r="F25" s="76">
        <v>332</v>
      </c>
      <c r="G25" s="77">
        <v>0.26417976955885158</v>
      </c>
      <c r="H25" s="76">
        <v>236</v>
      </c>
      <c r="I25" s="26">
        <v>0.21560387356111821</v>
      </c>
      <c r="J25" s="25">
        <v>138</v>
      </c>
      <c r="K25" s="26">
        <f t="shared" si="0"/>
        <v>0.12160947496431027</v>
      </c>
    </row>
    <row r="26" spans="1:11" ht="21.95" customHeight="1">
      <c r="A26" s="78" t="s">
        <v>108</v>
      </c>
      <c r="B26" s="79">
        <v>5786</v>
      </c>
      <c r="C26" s="80">
        <v>4.7944183888235195</v>
      </c>
      <c r="D26" s="79">
        <v>6440</v>
      </c>
      <c r="E26" s="80">
        <v>5.0219907046383234</v>
      </c>
      <c r="F26" s="79">
        <v>6506</v>
      </c>
      <c r="G26" s="80">
        <v>5.1769686167165316</v>
      </c>
      <c r="H26" s="79">
        <v>6637</v>
      </c>
      <c r="I26" s="28">
        <v>6.0634021560387357</v>
      </c>
      <c r="J26" s="27">
        <v>7419</v>
      </c>
      <c r="K26" s="28">
        <f>J26/J$4*100</f>
        <v>6.5378311214508544</v>
      </c>
    </row>
    <row r="27" spans="1:11">
      <c r="A27" s="66" t="s">
        <v>716</v>
      </c>
    </row>
  </sheetData>
  <mergeCells count="7">
    <mergeCell ref="A1:K1"/>
    <mergeCell ref="A2:A3"/>
    <mergeCell ref="B2:C2"/>
    <mergeCell ref="D2:E2"/>
    <mergeCell ref="F2:G2"/>
    <mergeCell ref="H2:I2"/>
    <mergeCell ref="J2:K2"/>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5"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7"/>
  <sheetViews>
    <sheetView showGridLines="0" zoomScaleNormal="100" workbookViewId="0">
      <selection sqref="A1:P1"/>
    </sheetView>
  </sheetViews>
  <sheetFormatPr defaultColWidth="10" defaultRowHeight="12.75"/>
  <cols>
    <col min="1" max="1" width="7.875" style="539" customWidth="1"/>
    <col min="2" max="16" width="9.625" style="539" customWidth="1"/>
    <col min="17" max="16384" width="10" style="539"/>
  </cols>
  <sheetData>
    <row r="1" spans="1:19" ht="25.5" customHeight="1">
      <c r="A1" s="1309" t="s">
        <v>1390</v>
      </c>
      <c r="B1" s="1309"/>
      <c r="C1" s="1309"/>
      <c r="D1" s="1309"/>
      <c r="E1" s="1309"/>
      <c r="F1" s="1309"/>
      <c r="G1" s="1309"/>
      <c r="H1" s="1309"/>
      <c r="I1" s="1309"/>
      <c r="J1" s="1309"/>
      <c r="K1" s="1309"/>
      <c r="L1" s="1309"/>
      <c r="M1" s="1309"/>
      <c r="N1" s="1309"/>
      <c r="O1" s="1309"/>
      <c r="P1" s="1309"/>
    </row>
    <row r="2" spans="1:19" ht="24.6" customHeight="1">
      <c r="A2" s="1354"/>
      <c r="B2" s="1356" t="s">
        <v>987</v>
      </c>
      <c r="C2" s="1357"/>
      <c r="D2" s="1357"/>
      <c r="E2" s="1357"/>
      <c r="F2" s="1361" t="s">
        <v>990</v>
      </c>
      <c r="G2" s="1356"/>
      <c r="H2" s="1356"/>
      <c r="I2" s="1356"/>
      <c r="J2" s="1356"/>
      <c r="K2" s="1356"/>
      <c r="L2" s="1358" t="s">
        <v>640</v>
      </c>
      <c r="M2" s="1361" t="s">
        <v>1014</v>
      </c>
      <c r="N2" s="1356"/>
      <c r="O2" s="1356"/>
      <c r="P2" s="1356"/>
    </row>
    <row r="3" spans="1:19" ht="39.75" customHeight="1">
      <c r="A3" s="1355"/>
      <c r="B3" s="1331" t="s">
        <v>638</v>
      </c>
      <c r="C3" s="1331" t="s">
        <v>985</v>
      </c>
      <c r="D3" s="1331" t="s">
        <v>639</v>
      </c>
      <c r="E3" s="1331" t="s">
        <v>986</v>
      </c>
      <c r="F3" s="1351" t="s">
        <v>991</v>
      </c>
      <c r="G3" s="1362" t="s">
        <v>641</v>
      </c>
      <c r="H3" s="1362"/>
      <c r="I3" s="1362" t="s">
        <v>642</v>
      </c>
      <c r="J3" s="1362"/>
      <c r="K3" s="1363" t="s">
        <v>992</v>
      </c>
      <c r="L3" s="1359"/>
      <c r="M3" s="1364" t="s">
        <v>643</v>
      </c>
      <c r="N3" s="1364" t="s">
        <v>644</v>
      </c>
      <c r="O3" s="1349" t="s">
        <v>645</v>
      </c>
      <c r="P3" s="1350"/>
    </row>
    <row r="4" spans="1:19" ht="116.25" customHeight="1">
      <c r="A4" s="1355"/>
      <c r="B4" s="1324"/>
      <c r="C4" s="1324"/>
      <c r="D4" s="1324"/>
      <c r="E4" s="1324"/>
      <c r="F4" s="1352"/>
      <c r="G4" s="803" t="s">
        <v>989</v>
      </c>
      <c r="H4" s="804" t="s">
        <v>988</v>
      </c>
      <c r="I4" s="803" t="s">
        <v>989</v>
      </c>
      <c r="J4" s="804" t="s">
        <v>988</v>
      </c>
      <c r="K4" s="1330"/>
      <c r="L4" s="1360"/>
      <c r="M4" s="1365"/>
      <c r="N4" s="1365"/>
      <c r="O4" s="805" t="s">
        <v>646</v>
      </c>
      <c r="P4" s="805" t="s">
        <v>647</v>
      </c>
      <c r="R4" s="798"/>
      <c r="S4" s="798"/>
    </row>
    <row r="5" spans="1:19" ht="27.95" customHeight="1">
      <c r="A5" s="535" t="s">
        <v>617</v>
      </c>
      <c r="B5" s="552">
        <f t="shared" ref="B5:B14" si="0">SUM(C5:E5)</f>
        <v>24619</v>
      </c>
      <c r="C5" s="552">
        <v>5246</v>
      </c>
      <c r="D5" s="552">
        <v>3265</v>
      </c>
      <c r="E5" s="552">
        <v>16108</v>
      </c>
      <c r="F5" s="799">
        <v>24297</v>
      </c>
      <c r="G5" s="552">
        <v>4854</v>
      </c>
      <c r="H5" s="552">
        <v>15995</v>
      </c>
      <c r="I5" s="552">
        <v>518</v>
      </c>
      <c r="J5" s="552">
        <v>2314</v>
      </c>
      <c r="K5" s="552">
        <v>616</v>
      </c>
      <c r="L5" s="801">
        <v>12566</v>
      </c>
      <c r="M5" s="552">
        <v>2324</v>
      </c>
      <c r="N5" s="552">
        <v>4416</v>
      </c>
      <c r="O5" s="552">
        <v>397983</v>
      </c>
      <c r="P5" s="552">
        <v>346312</v>
      </c>
      <c r="Q5" s="552"/>
    </row>
    <row r="6" spans="1:19" ht="27.95" customHeight="1">
      <c r="A6" s="535" t="s">
        <v>17</v>
      </c>
      <c r="B6" s="552">
        <f t="shared" si="0"/>
        <v>26199</v>
      </c>
      <c r="C6" s="552">
        <v>4434</v>
      </c>
      <c r="D6" s="552">
        <v>3361</v>
      </c>
      <c r="E6" s="552">
        <v>18404</v>
      </c>
      <c r="F6" s="799">
        <v>26839</v>
      </c>
      <c r="G6" s="552">
        <v>4752</v>
      </c>
      <c r="H6" s="552">
        <v>17059</v>
      </c>
      <c r="I6" s="552">
        <v>437</v>
      </c>
      <c r="J6" s="552">
        <v>3668</v>
      </c>
      <c r="K6" s="552">
        <v>923</v>
      </c>
      <c r="L6" s="801">
        <v>11931</v>
      </c>
      <c r="M6" s="552">
        <v>2890</v>
      </c>
      <c r="N6" s="552">
        <v>7321</v>
      </c>
      <c r="O6" s="552">
        <v>381522</v>
      </c>
      <c r="P6" s="552">
        <v>335394</v>
      </c>
      <c r="Q6" s="552"/>
    </row>
    <row r="7" spans="1:19" ht="27.95" customHeight="1">
      <c r="A7" s="535" t="s">
        <v>18</v>
      </c>
      <c r="B7" s="552">
        <f t="shared" si="0"/>
        <v>23135</v>
      </c>
      <c r="C7" s="552">
        <v>3270</v>
      </c>
      <c r="D7" s="552">
        <v>2747</v>
      </c>
      <c r="E7" s="552">
        <v>17118</v>
      </c>
      <c r="F7" s="799">
        <v>23426</v>
      </c>
      <c r="G7" s="552">
        <v>3016</v>
      </c>
      <c r="H7" s="552">
        <v>16190</v>
      </c>
      <c r="I7" s="552">
        <v>438</v>
      </c>
      <c r="J7" s="552">
        <v>3051</v>
      </c>
      <c r="K7" s="552">
        <v>731</v>
      </c>
      <c r="L7" s="801">
        <v>11641</v>
      </c>
      <c r="M7" s="552">
        <v>2929</v>
      </c>
      <c r="N7" s="552">
        <v>4888</v>
      </c>
      <c r="O7" s="552">
        <v>262221</v>
      </c>
      <c r="P7" s="552">
        <v>221262</v>
      </c>
      <c r="Q7" s="552"/>
    </row>
    <row r="8" spans="1:19" ht="27.95" customHeight="1">
      <c r="A8" s="535" t="s">
        <v>19</v>
      </c>
      <c r="B8" s="552">
        <f t="shared" si="0"/>
        <v>23764</v>
      </c>
      <c r="C8" s="552">
        <v>2648</v>
      </c>
      <c r="D8" s="552">
        <v>2470</v>
      </c>
      <c r="E8" s="552">
        <v>18646</v>
      </c>
      <c r="F8" s="799">
        <v>25785</v>
      </c>
      <c r="G8" s="552">
        <v>2611</v>
      </c>
      <c r="H8" s="552">
        <v>19041</v>
      </c>
      <c r="I8" s="552">
        <v>360</v>
      </c>
      <c r="J8" s="552">
        <v>3189</v>
      </c>
      <c r="K8" s="552">
        <v>584</v>
      </c>
      <c r="L8" s="801">
        <v>9635</v>
      </c>
      <c r="M8" s="552">
        <v>2170</v>
      </c>
      <c r="N8" s="552">
        <v>3605</v>
      </c>
      <c r="O8" s="552">
        <v>247022</v>
      </c>
      <c r="P8" s="552">
        <v>206473</v>
      </c>
      <c r="Q8" s="552"/>
    </row>
    <row r="9" spans="1:19" ht="27.95" customHeight="1">
      <c r="A9" s="535" t="s">
        <v>20</v>
      </c>
      <c r="B9" s="552">
        <f t="shared" si="0"/>
        <v>21506</v>
      </c>
      <c r="C9" s="552">
        <v>1896</v>
      </c>
      <c r="D9" s="552">
        <v>2351</v>
      </c>
      <c r="E9" s="552">
        <v>17259</v>
      </c>
      <c r="F9" s="799">
        <v>22143</v>
      </c>
      <c r="G9" s="552">
        <v>1693</v>
      </c>
      <c r="H9" s="552">
        <v>17033</v>
      </c>
      <c r="I9" s="552">
        <v>287</v>
      </c>
      <c r="J9" s="552">
        <v>2755</v>
      </c>
      <c r="K9" s="552">
        <v>375</v>
      </c>
      <c r="L9" s="801">
        <v>9010</v>
      </c>
      <c r="M9" s="552">
        <v>2620</v>
      </c>
      <c r="N9" s="552">
        <v>2794</v>
      </c>
      <c r="O9" s="552">
        <v>168393</v>
      </c>
      <c r="P9" s="552">
        <v>139695</v>
      </c>
      <c r="Q9" s="552"/>
    </row>
    <row r="10" spans="1:19" ht="27.95" customHeight="1">
      <c r="A10" s="535" t="s">
        <v>21</v>
      </c>
      <c r="B10" s="552">
        <f t="shared" si="0"/>
        <v>22499</v>
      </c>
      <c r="C10" s="552">
        <v>1896</v>
      </c>
      <c r="D10" s="552">
        <v>3405</v>
      </c>
      <c r="E10" s="552">
        <v>17198</v>
      </c>
      <c r="F10" s="799">
        <v>21177</v>
      </c>
      <c r="G10" s="552">
        <v>1501</v>
      </c>
      <c r="H10" s="552">
        <v>15931</v>
      </c>
      <c r="I10" s="552">
        <v>255</v>
      </c>
      <c r="J10" s="552">
        <v>2902</v>
      </c>
      <c r="K10" s="552">
        <v>588</v>
      </c>
      <c r="L10" s="801">
        <v>10344</v>
      </c>
      <c r="M10" s="552">
        <v>6754</v>
      </c>
      <c r="N10" s="552">
        <v>1988</v>
      </c>
      <c r="O10" s="552">
        <v>161749</v>
      </c>
      <c r="P10" s="552">
        <v>123096</v>
      </c>
      <c r="Q10" s="552"/>
    </row>
    <row r="11" spans="1:19" ht="27.95" customHeight="1">
      <c r="A11" s="535" t="s">
        <v>1</v>
      </c>
      <c r="B11" s="552">
        <f t="shared" si="0"/>
        <v>27475</v>
      </c>
      <c r="C11" s="552">
        <v>1561</v>
      </c>
      <c r="D11" s="552">
        <v>6729</v>
      </c>
      <c r="E11" s="552">
        <v>19185</v>
      </c>
      <c r="F11" s="799">
        <v>21534</v>
      </c>
      <c r="G11" s="552">
        <v>1341</v>
      </c>
      <c r="H11" s="552">
        <v>15548</v>
      </c>
      <c r="I11" s="552">
        <v>212</v>
      </c>
      <c r="J11" s="552">
        <v>4088</v>
      </c>
      <c r="K11" s="552">
        <v>345</v>
      </c>
      <c r="L11" s="801">
        <v>16305</v>
      </c>
      <c r="M11" s="552">
        <v>9132</v>
      </c>
      <c r="N11" s="552">
        <v>1567</v>
      </c>
      <c r="O11" s="552">
        <v>134031</v>
      </c>
      <c r="P11" s="552">
        <v>109465</v>
      </c>
      <c r="Q11" s="552"/>
    </row>
    <row r="12" spans="1:19" ht="27.95" customHeight="1">
      <c r="A12" s="535" t="s">
        <v>2</v>
      </c>
      <c r="B12" s="552">
        <f t="shared" si="0"/>
        <v>29126</v>
      </c>
      <c r="C12" s="552">
        <v>1273</v>
      </c>
      <c r="D12" s="552">
        <v>7903</v>
      </c>
      <c r="E12" s="552">
        <v>19950</v>
      </c>
      <c r="F12" s="799">
        <v>28188</v>
      </c>
      <c r="G12" s="552">
        <v>1109</v>
      </c>
      <c r="H12" s="552">
        <v>18939</v>
      </c>
      <c r="I12" s="552">
        <v>208</v>
      </c>
      <c r="J12" s="552">
        <v>7502</v>
      </c>
      <c r="K12" s="552">
        <v>430</v>
      </c>
      <c r="L12" s="801">
        <v>17328</v>
      </c>
      <c r="M12" s="552">
        <v>12158</v>
      </c>
      <c r="N12" s="552">
        <v>881</v>
      </c>
      <c r="O12" s="552">
        <v>112043</v>
      </c>
      <c r="P12" s="552">
        <v>90345</v>
      </c>
      <c r="Q12" s="552"/>
    </row>
    <row r="13" spans="1:19" ht="27.95" customHeight="1">
      <c r="A13" s="535" t="s">
        <v>3</v>
      </c>
      <c r="B13" s="552">
        <f t="shared" si="0"/>
        <v>28544</v>
      </c>
      <c r="C13" s="552">
        <v>1146</v>
      </c>
      <c r="D13" s="552">
        <v>7553</v>
      </c>
      <c r="E13" s="552">
        <v>19845</v>
      </c>
      <c r="F13" s="799">
        <v>29955</v>
      </c>
      <c r="G13" s="552">
        <v>1073</v>
      </c>
      <c r="H13" s="552">
        <v>21316</v>
      </c>
      <c r="I13" s="552">
        <v>166</v>
      </c>
      <c r="J13" s="552">
        <v>6847</v>
      </c>
      <c r="K13" s="552">
        <v>553</v>
      </c>
      <c r="L13" s="801">
        <v>15952</v>
      </c>
      <c r="M13" s="552">
        <v>4267</v>
      </c>
      <c r="N13" s="552">
        <v>1439</v>
      </c>
      <c r="O13" s="552">
        <v>96354</v>
      </c>
      <c r="P13" s="552">
        <v>81042</v>
      </c>
      <c r="Q13" s="552"/>
    </row>
    <row r="14" spans="1:19" s="554" customFormat="1" ht="27.95" customHeight="1">
      <c r="A14" s="536" t="s">
        <v>4</v>
      </c>
      <c r="B14" s="553">
        <f t="shared" si="0"/>
        <v>24167</v>
      </c>
      <c r="C14" s="553">
        <v>937</v>
      </c>
      <c r="D14" s="553">
        <v>6313</v>
      </c>
      <c r="E14" s="553">
        <v>16917</v>
      </c>
      <c r="F14" s="800">
        <v>25521</v>
      </c>
      <c r="G14" s="553">
        <v>874</v>
      </c>
      <c r="H14" s="553">
        <v>18711</v>
      </c>
      <c r="I14" s="553">
        <v>125</v>
      </c>
      <c r="J14" s="553">
        <v>5320</v>
      </c>
      <c r="K14" s="553">
        <v>491</v>
      </c>
      <c r="L14" s="802">
        <v>14637</v>
      </c>
      <c r="M14" s="553">
        <v>1730</v>
      </c>
      <c r="N14" s="553">
        <v>1398</v>
      </c>
      <c r="O14" s="553">
        <v>79625</v>
      </c>
      <c r="P14" s="553">
        <v>66937</v>
      </c>
      <c r="Q14" s="552"/>
    </row>
    <row r="15" spans="1:19" ht="14.25">
      <c r="A15" s="750" t="s">
        <v>993</v>
      </c>
    </row>
    <row r="16" spans="1:19" ht="45.75" customHeight="1">
      <c r="A16" s="1353" t="s">
        <v>1018</v>
      </c>
      <c r="B16" s="1353"/>
      <c r="C16" s="1353"/>
      <c r="D16" s="1353"/>
      <c r="E16" s="1353"/>
      <c r="F16" s="1353"/>
      <c r="G16" s="1353"/>
      <c r="H16" s="1353"/>
      <c r="I16" s="1353"/>
      <c r="J16" s="1353"/>
      <c r="K16" s="1353"/>
      <c r="L16" s="1353"/>
      <c r="M16" s="1353"/>
      <c r="N16" s="1353"/>
      <c r="O16" s="1353"/>
      <c r="P16" s="1353"/>
    </row>
    <row r="17" spans="1:16" ht="12.75" customHeight="1">
      <c r="A17" s="806"/>
      <c r="B17" s="806"/>
      <c r="C17" s="806"/>
      <c r="D17" s="806"/>
      <c r="E17" s="806"/>
      <c r="F17" s="806"/>
      <c r="G17" s="806"/>
      <c r="H17" s="806"/>
      <c r="I17" s="806"/>
      <c r="J17" s="806"/>
      <c r="K17" s="806"/>
      <c r="L17" s="806"/>
      <c r="M17" s="806"/>
      <c r="N17" s="806"/>
      <c r="O17" s="806"/>
      <c r="P17" s="806"/>
    </row>
  </sheetData>
  <mergeCells count="18">
    <mergeCell ref="M3:M4"/>
    <mergeCell ref="N3:N4"/>
    <mergeCell ref="O3:P3"/>
    <mergeCell ref="F3:F4"/>
    <mergeCell ref="A16:P16"/>
    <mergeCell ref="A1:P1"/>
    <mergeCell ref="A2:A4"/>
    <mergeCell ref="B2:E2"/>
    <mergeCell ref="L2:L4"/>
    <mergeCell ref="M2:P2"/>
    <mergeCell ref="B3:B4"/>
    <mergeCell ref="C3:C4"/>
    <mergeCell ref="D3:D4"/>
    <mergeCell ref="F2:K2"/>
    <mergeCell ref="G3:H3"/>
    <mergeCell ref="I3:J3"/>
    <mergeCell ref="K3:K4"/>
    <mergeCell ref="E3:E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24"/>
  <sheetViews>
    <sheetView showGridLines="0" zoomScale="120" zoomScaleNormal="120" workbookViewId="0">
      <selection sqref="A1:H1"/>
    </sheetView>
  </sheetViews>
  <sheetFormatPr defaultColWidth="11" defaultRowHeight="15.75"/>
  <cols>
    <col min="1" max="1" width="6.375" style="155" customWidth="1"/>
    <col min="2" max="2" width="0.875" style="155" customWidth="1"/>
    <col min="3" max="8" width="13.125" style="155" customWidth="1"/>
    <col min="9" max="9" width="1.5" style="155" hidden="1" customWidth="1"/>
    <col min="10" max="16" width="8.875" style="153" customWidth="1"/>
    <col min="17" max="16384" width="11" style="155"/>
  </cols>
  <sheetData>
    <row r="1" spans="1:16" s="154" customFormat="1" ht="27" customHeight="1">
      <c r="A1" s="1366" t="s">
        <v>648</v>
      </c>
      <c r="B1" s="1366"/>
      <c r="C1" s="1366"/>
      <c r="D1" s="1366"/>
      <c r="E1" s="1366"/>
      <c r="F1" s="1366"/>
      <c r="G1" s="1366"/>
      <c r="H1" s="1366"/>
      <c r="I1" s="555"/>
      <c r="J1" s="153"/>
      <c r="K1" s="153"/>
      <c r="L1" s="153"/>
      <c r="M1" s="153"/>
      <c r="N1" s="153"/>
      <c r="O1" s="153"/>
      <c r="P1" s="153"/>
    </row>
    <row r="2" spans="1:16" s="156" customFormat="1" ht="24.6" customHeight="1">
      <c r="A2" s="1367"/>
      <c r="B2" s="974"/>
      <c r="C2" s="1368" t="s">
        <v>997</v>
      </c>
      <c r="D2" s="1370" t="s">
        <v>998</v>
      </c>
      <c r="E2" s="1368" t="s">
        <v>999</v>
      </c>
      <c r="F2" s="1368" t="s">
        <v>1000</v>
      </c>
      <c r="G2" s="1368" t="s">
        <v>1001</v>
      </c>
      <c r="H2" s="1368" t="s">
        <v>1002</v>
      </c>
      <c r="I2" s="986" t="s">
        <v>189</v>
      </c>
    </row>
    <row r="3" spans="1:16" s="156" customFormat="1" ht="24.6" customHeight="1">
      <c r="A3" s="975"/>
      <c r="B3" s="975"/>
      <c r="C3" s="1369"/>
      <c r="D3" s="1371"/>
      <c r="E3" s="1369"/>
      <c r="F3" s="1369"/>
      <c r="G3" s="1369"/>
      <c r="H3" s="1369"/>
      <c r="I3" s="987"/>
      <c r="J3" s="153"/>
      <c r="K3" s="153"/>
      <c r="L3" s="153"/>
      <c r="M3" s="153"/>
      <c r="N3" s="153"/>
      <c r="O3" s="153"/>
      <c r="P3" s="153"/>
    </row>
    <row r="4" spans="1:16" s="156" customFormat="1" ht="24.6" customHeight="1">
      <c r="A4" s="975"/>
      <c r="B4" s="975"/>
      <c r="C4" s="1369"/>
      <c r="D4" s="1371"/>
      <c r="E4" s="1369"/>
      <c r="F4" s="1369"/>
      <c r="G4" s="1369"/>
      <c r="H4" s="1369"/>
      <c r="I4" s="987"/>
      <c r="J4" s="153"/>
      <c r="K4" s="153"/>
      <c r="L4" s="153"/>
      <c r="M4" s="153"/>
      <c r="N4" s="153"/>
      <c r="O4" s="153"/>
      <c r="P4" s="153"/>
    </row>
    <row r="5" spans="1:16" s="156" customFormat="1" ht="24.6" customHeight="1">
      <c r="A5" s="975"/>
      <c r="B5" s="975"/>
      <c r="C5" s="1369"/>
      <c r="D5" s="1371"/>
      <c r="E5" s="1369"/>
      <c r="F5" s="1369"/>
      <c r="G5" s="1369"/>
      <c r="H5" s="1369"/>
      <c r="I5" s="987"/>
      <c r="J5" s="153"/>
      <c r="K5" s="153"/>
      <c r="L5" s="153"/>
      <c r="M5" s="153"/>
      <c r="N5" s="153"/>
      <c r="O5" s="153"/>
      <c r="P5" s="153"/>
    </row>
    <row r="6" spans="1:16" s="156" customFormat="1" ht="52.5" customHeight="1">
      <c r="A6" s="975"/>
      <c r="B6" s="975"/>
      <c r="C6" s="1369"/>
      <c r="D6" s="1372"/>
      <c r="E6" s="1369"/>
      <c r="F6" s="1369"/>
      <c r="G6" s="1369"/>
      <c r="H6" s="1369"/>
      <c r="I6" s="988"/>
      <c r="J6" s="153"/>
      <c r="K6" s="153"/>
      <c r="L6" s="153"/>
      <c r="M6" s="153"/>
      <c r="N6" s="153"/>
      <c r="O6" s="153"/>
      <c r="P6" s="153"/>
    </row>
    <row r="7" spans="1:16" s="156" customFormat="1" ht="19.5" customHeight="1">
      <c r="A7" s="975"/>
      <c r="B7" s="975"/>
      <c r="C7" s="557" t="s">
        <v>649</v>
      </c>
      <c r="D7" s="558" t="s">
        <v>650</v>
      </c>
      <c r="E7" s="557" t="s">
        <v>649</v>
      </c>
      <c r="F7" s="558" t="s">
        <v>650</v>
      </c>
      <c r="G7" s="558" t="s">
        <v>650</v>
      </c>
      <c r="H7" s="557" t="s">
        <v>650</v>
      </c>
      <c r="I7" s="559"/>
      <c r="J7" s="153"/>
      <c r="K7" s="153"/>
      <c r="L7" s="153"/>
      <c r="M7" s="153"/>
      <c r="N7" s="153"/>
      <c r="O7" s="153"/>
      <c r="P7" s="153"/>
    </row>
    <row r="8" spans="1:16" s="156" customFormat="1" ht="24" customHeight="1">
      <c r="A8" s="535" t="s">
        <v>617</v>
      </c>
      <c r="B8" s="560"/>
      <c r="C8" s="157">
        <v>17034</v>
      </c>
      <c r="D8" s="157">
        <v>14505</v>
      </c>
      <c r="E8" s="157">
        <v>1454</v>
      </c>
      <c r="F8" s="157">
        <v>551</v>
      </c>
      <c r="G8" s="157">
        <v>18166</v>
      </c>
      <c r="H8" s="157">
        <v>18130</v>
      </c>
      <c r="I8" s="157">
        <v>0</v>
      </c>
      <c r="J8" s="153"/>
      <c r="K8" s="153"/>
      <c r="L8" s="153"/>
      <c r="M8" s="153"/>
      <c r="N8" s="153"/>
      <c r="O8" s="153"/>
      <c r="P8" s="153"/>
    </row>
    <row r="9" spans="1:16" s="156" customFormat="1" ht="24" customHeight="1">
      <c r="A9" s="535" t="s">
        <v>17</v>
      </c>
      <c r="B9" s="535"/>
      <c r="C9" s="157">
        <v>17773</v>
      </c>
      <c r="D9" s="157">
        <v>21399</v>
      </c>
      <c r="E9" s="157">
        <v>3543</v>
      </c>
      <c r="F9" s="157">
        <v>1602</v>
      </c>
      <c r="G9" s="157">
        <v>23595</v>
      </c>
      <c r="H9" s="157">
        <v>23567</v>
      </c>
      <c r="I9" s="157">
        <v>0</v>
      </c>
      <c r="J9" s="153"/>
      <c r="K9" s="153"/>
      <c r="L9" s="153"/>
      <c r="M9" s="153"/>
      <c r="N9" s="153"/>
      <c r="O9" s="153"/>
      <c r="P9" s="153"/>
    </row>
    <row r="10" spans="1:16" s="156" customFormat="1" ht="24" customHeight="1">
      <c r="A10" s="535" t="s">
        <v>18</v>
      </c>
      <c r="B10" s="535"/>
      <c r="C10" s="157">
        <v>16643</v>
      </c>
      <c r="D10" s="157">
        <v>20679</v>
      </c>
      <c r="E10" s="157">
        <v>3100</v>
      </c>
      <c r="F10" s="157">
        <v>1727</v>
      </c>
      <c r="G10" s="157">
        <v>20378</v>
      </c>
      <c r="H10" s="157">
        <v>20345</v>
      </c>
      <c r="I10" s="157">
        <v>0</v>
      </c>
      <c r="J10" s="153"/>
      <c r="K10" s="153"/>
      <c r="L10" s="153"/>
      <c r="M10" s="153"/>
      <c r="N10" s="153"/>
      <c r="O10" s="153"/>
      <c r="P10" s="153"/>
    </row>
    <row r="11" spans="1:16" s="156" customFormat="1" ht="24" customHeight="1">
      <c r="A11" s="535" t="s">
        <v>19</v>
      </c>
      <c r="B11" s="535"/>
      <c r="C11" s="157">
        <v>19787</v>
      </c>
      <c r="D11" s="157">
        <v>22464</v>
      </c>
      <c r="E11" s="157">
        <v>2783</v>
      </c>
      <c r="F11" s="157">
        <v>1525</v>
      </c>
      <c r="G11" s="157">
        <v>20720</v>
      </c>
      <c r="H11" s="157">
        <v>20697</v>
      </c>
      <c r="I11" s="157">
        <v>0</v>
      </c>
      <c r="J11" s="153"/>
      <c r="K11" s="153"/>
      <c r="L11" s="153"/>
      <c r="M11" s="153"/>
      <c r="N11" s="153"/>
      <c r="O11" s="153"/>
      <c r="P11" s="153"/>
    </row>
    <row r="12" spans="1:16" s="156" customFormat="1" ht="24" customHeight="1">
      <c r="A12" s="535" t="s">
        <v>20</v>
      </c>
      <c r="B12" s="535"/>
      <c r="C12" s="157">
        <v>17399</v>
      </c>
      <c r="D12" s="157">
        <v>16833</v>
      </c>
      <c r="E12" s="157">
        <v>2605</v>
      </c>
      <c r="F12" s="157">
        <v>1510</v>
      </c>
      <c r="G12" s="157">
        <v>18241</v>
      </c>
      <c r="H12" s="157">
        <v>18199</v>
      </c>
      <c r="I12" s="157">
        <v>0</v>
      </c>
      <c r="J12" s="153"/>
      <c r="K12" s="153"/>
      <c r="L12" s="153"/>
      <c r="M12" s="153"/>
      <c r="N12" s="153"/>
      <c r="O12" s="153"/>
      <c r="P12" s="153"/>
    </row>
    <row r="13" spans="1:16" s="156" customFormat="1" ht="24" customHeight="1">
      <c r="A13" s="535" t="s">
        <v>21</v>
      </c>
      <c r="B13" s="535"/>
      <c r="C13" s="157">
        <v>16635</v>
      </c>
      <c r="D13" s="157">
        <v>15190</v>
      </c>
      <c r="E13" s="157">
        <v>2493</v>
      </c>
      <c r="F13" s="157">
        <v>1332</v>
      </c>
      <c r="G13" s="157">
        <v>15753</v>
      </c>
      <c r="H13" s="157">
        <v>15690</v>
      </c>
      <c r="I13" s="157">
        <v>0</v>
      </c>
      <c r="J13" s="153"/>
      <c r="K13" s="153"/>
      <c r="L13" s="153"/>
      <c r="M13" s="153"/>
      <c r="N13" s="153"/>
      <c r="O13" s="153"/>
      <c r="P13" s="153"/>
    </row>
    <row r="14" spans="1:16" s="156" customFormat="1" ht="24" customHeight="1">
      <c r="A14" s="535" t="s">
        <v>1</v>
      </c>
      <c r="B14" s="535"/>
      <c r="C14" s="157">
        <v>16210</v>
      </c>
      <c r="D14" s="157">
        <v>16766</v>
      </c>
      <c r="E14" s="157">
        <v>3607</v>
      </c>
      <c r="F14" s="157">
        <v>1735</v>
      </c>
      <c r="G14" s="157">
        <v>24213</v>
      </c>
      <c r="H14" s="157">
        <v>24099</v>
      </c>
      <c r="I14" s="157">
        <v>0</v>
      </c>
      <c r="J14" s="153"/>
      <c r="K14" s="153"/>
      <c r="L14" s="153"/>
      <c r="M14" s="153"/>
      <c r="N14" s="153"/>
      <c r="O14" s="153"/>
      <c r="P14" s="153"/>
    </row>
    <row r="15" spans="1:16" s="156" customFormat="1" ht="24" customHeight="1">
      <c r="A15" s="535" t="s">
        <v>2</v>
      </c>
      <c r="B15" s="535"/>
      <c r="C15" s="561">
        <v>19070</v>
      </c>
      <c r="D15" s="561">
        <v>25509</v>
      </c>
      <c r="E15" s="561">
        <v>7641</v>
      </c>
      <c r="F15" s="561">
        <v>4099</v>
      </c>
      <c r="G15" s="157">
        <v>39958</v>
      </c>
      <c r="H15" s="157">
        <v>39625</v>
      </c>
      <c r="I15" s="157">
        <v>0</v>
      </c>
      <c r="J15" s="153"/>
      <c r="K15" s="153"/>
      <c r="L15" s="153"/>
      <c r="M15" s="153"/>
      <c r="N15" s="153"/>
      <c r="O15" s="153"/>
      <c r="P15" s="153"/>
    </row>
    <row r="16" spans="1:16" s="156" customFormat="1" ht="24" customHeight="1">
      <c r="A16" s="535" t="s">
        <v>3</v>
      </c>
      <c r="B16" s="535"/>
      <c r="C16" s="561">
        <v>20531</v>
      </c>
      <c r="D16" s="561">
        <v>35958</v>
      </c>
      <c r="E16" s="561">
        <v>8072</v>
      </c>
      <c r="F16" s="561">
        <v>4770</v>
      </c>
      <c r="G16" s="157">
        <v>42127</v>
      </c>
      <c r="H16" s="157">
        <v>41588</v>
      </c>
      <c r="I16" s="157">
        <v>0</v>
      </c>
      <c r="J16" s="153"/>
      <c r="K16" s="153"/>
      <c r="L16" s="153"/>
      <c r="M16" s="153"/>
      <c r="N16" s="153"/>
      <c r="O16" s="153"/>
      <c r="P16" s="153"/>
    </row>
    <row r="17" spans="1:16" s="156" customFormat="1" ht="24" customHeight="1">
      <c r="A17" s="536" t="s">
        <v>4</v>
      </c>
      <c r="B17" s="536"/>
      <c r="C17" s="562">
        <v>17267</v>
      </c>
      <c r="D17" s="562">
        <v>29400</v>
      </c>
      <c r="E17" s="562">
        <v>7149</v>
      </c>
      <c r="F17" s="562">
        <v>4624</v>
      </c>
      <c r="G17" s="550">
        <v>34574</v>
      </c>
      <c r="H17" s="550">
        <v>34169</v>
      </c>
      <c r="I17" s="157"/>
      <c r="J17" s="153"/>
      <c r="K17" s="153"/>
      <c r="L17" s="153"/>
      <c r="M17" s="153"/>
      <c r="N17" s="153"/>
      <c r="O17" s="153"/>
      <c r="P17" s="153"/>
    </row>
    <row r="18" spans="1:16" s="156" customFormat="1" ht="18.95" customHeight="1">
      <c r="A18" s="809" t="s">
        <v>1003</v>
      </c>
      <c r="B18" s="551"/>
      <c r="C18" s="551"/>
      <c r="D18" s="551"/>
      <c r="E18" s="563"/>
      <c r="F18" s="563"/>
      <c r="G18" s="551"/>
      <c r="H18" s="551"/>
      <c r="I18" s="159"/>
      <c r="J18" s="153"/>
      <c r="K18" s="153"/>
      <c r="L18" s="153"/>
      <c r="M18" s="153"/>
      <c r="N18" s="153"/>
      <c r="O18" s="153"/>
      <c r="P18" s="153"/>
    </row>
    <row r="19" spans="1:16" s="153" customFormat="1"/>
    <row r="20" spans="1:16" s="153" customFormat="1"/>
    <row r="21" spans="1:16" s="153" customFormat="1"/>
    <row r="22" spans="1:16" s="153" customFormat="1"/>
    <row r="23" spans="1:16" s="153" customFormat="1"/>
    <row r="24" spans="1:16" s="153" customFormat="1"/>
  </sheetData>
  <mergeCells count="9">
    <mergeCell ref="I2:I6"/>
    <mergeCell ref="A1:H1"/>
    <mergeCell ref="A2:B7"/>
    <mergeCell ref="C2:C6"/>
    <mergeCell ref="D2:D6"/>
    <mergeCell ref="E2:E6"/>
    <mergeCell ref="F2:F6"/>
    <mergeCell ref="G2:G6"/>
    <mergeCell ref="H2:H6"/>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2"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15"/>
  <sheetViews>
    <sheetView showGridLines="0" zoomScaleNormal="100" workbookViewId="0">
      <selection sqref="A1:R1"/>
    </sheetView>
  </sheetViews>
  <sheetFormatPr defaultColWidth="8.875" defaultRowHeight="15.75"/>
  <cols>
    <col min="1" max="15" width="8.875" style="566" customWidth="1"/>
    <col min="16" max="16" width="9.875" style="566" customWidth="1"/>
    <col min="17" max="18" width="12.5" style="566" customWidth="1"/>
    <col min="19" max="259" width="8.875" style="566"/>
    <col min="260" max="260" width="8.875" style="566" customWidth="1"/>
    <col min="261" max="261" width="3.125" style="566" customWidth="1"/>
    <col min="262" max="266" width="8.875" style="566" customWidth="1"/>
    <col min="267" max="267" width="9.125" style="566" customWidth="1"/>
    <col min="268" max="268" width="10" style="566" customWidth="1"/>
    <col min="269" max="270" width="8.875" style="566" customWidth="1"/>
    <col min="271" max="271" width="9.875" style="566" customWidth="1"/>
    <col min="272" max="273" width="12.5" style="566" customWidth="1"/>
    <col min="274" max="515" width="8.875" style="566"/>
    <col min="516" max="516" width="8.875" style="566" customWidth="1"/>
    <col min="517" max="517" width="3.125" style="566" customWidth="1"/>
    <col min="518" max="522" width="8.875" style="566" customWidth="1"/>
    <col min="523" max="523" width="9.125" style="566" customWidth="1"/>
    <col min="524" max="524" width="10" style="566" customWidth="1"/>
    <col min="525" max="526" width="8.875" style="566" customWidth="1"/>
    <col min="527" max="527" width="9.875" style="566" customWidth="1"/>
    <col min="528" max="529" width="12.5" style="566" customWidth="1"/>
    <col min="530" max="771" width="8.875" style="566"/>
    <col min="772" max="772" width="8.875" style="566" customWidth="1"/>
    <col min="773" max="773" width="3.125" style="566" customWidth="1"/>
    <col min="774" max="778" width="8.875" style="566" customWidth="1"/>
    <col min="779" max="779" width="9.125" style="566" customWidth="1"/>
    <col min="780" max="780" width="10" style="566" customWidth="1"/>
    <col min="781" max="782" width="8.875" style="566" customWidth="1"/>
    <col min="783" max="783" width="9.875" style="566" customWidth="1"/>
    <col min="784" max="785" width="12.5" style="566" customWidth="1"/>
    <col min="786" max="1027" width="8.875" style="566"/>
    <col min="1028" max="1028" width="8.875" style="566" customWidth="1"/>
    <col min="1029" max="1029" width="3.125" style="566" customWidth="1"/>
    <col min="1030" max="1034" width="8.875" style="566" customWidth="1"/>
    <col min="1035" max="1035" width="9.125" style="566" customWidth="1"/>
    <col min="1036" max="1036" width="10" style="566" customWidth="1"/>
    <col min="1037" max="1038" width="8.875" style="566" customWidth="1"/>
    <col min="1039" max="1039" width="9.875" style="566" customWidth="1"/>
    <col min="1040" max="1041" width="12.5" style="566" customWidth="1"/>
    <col min="1042" max="1283" width="8.875" style="566"/>
    <col min="1284" max="1284" width="8.875" style="566" customWidth="1"/>
    <col min="1285" max="1285" width="3.125" style="566" customWidth="1"/>
    <col min="1286" max="1290" width="8.875" style="566" customWidth="1"/>
    <col min="1291" max="1291" width="9.125" style="566" customWidth="1"/>
    <col min="1292" max="1292" width="10" style="566" customWidth="1"/>
    <col min="1293" max="1294" width="8.875" style="566" customWidth="1"/>
    <col min="1295" max="1295" width="9.875" style="566" customWidth="1"/>
    <col min="1296" max="1297" width="12.5" style="566" customWidth="1"/>
    <col min="1298" max="1539" width="8.875" style="566"/>
    <col min="1540" max="1540" width="8.875" style="566" customWidth="1"/>
    <col min="1541" max="1541" width="3.125" style="566" customWidth="1"/>
    <col min="1542" max="1546" width="8.875" style="566" customWidth="1"/>
    <col min="1547" max="1547" width="9.125" style="566" customWidth="1"/>
    <col min="1548" max="1548" width="10" style="566" customWidth="1"/>
    <col min="1549" max="1550" width="8.875" style="566" customWidth="1"/>
    <col min="1551" max="1551" width="9.875" style="566" customWidth="1"/>
    <col min="1552" max="1553" width="12.5" style="566" customWidth="1"/>
    <col min="1554" max="1795" width="8.875" style="566"/>
    <col min="1796" max="1796" width="8.875" style="566" customWidth="1"/>
    <col min="1797" max="1797" width="3.125" style="566" customWidth="1"/>
    <col min="1798" max="1802" width="8.875" style="566" customWidth="1"/>
    <col min="1803" max="1803" width="9.125" style="566" customWidth="1"/>
    <col min="1804" max="1804" width="10" style="566" customWidth="1"/>
    <col min="1805" max="1806" width="8.875" style="566" customWidth="1"/>
    <col min="1807" max="1807" width="9.875" style="566" customWidth="1"/>
    <col min="1808" max="1809" width="12.5" style="566" customWidth="1"/>
    <col min="1810" max="2051" width="8.875" style="566"/>
    <col min="2052" max="2052" width="8.875" style="566" customWidth="1"/>
    <col min="2053" max="2053" width="3.125" style="566" customWidth="1"/>
    <col min="2054" max="2058" width="8.875" style="566" customWidth="1"/>
    <col min="2059" max="2059" width="9.125" style="566" customWidth="1"/>
    <col min="2060" max="2060" width="10" style="566" customWidth="1"/>
    <col min="2061" max="2062" width="8.875" style="566" customWidth="1"/>
    <col min="2063" max="2063" width="9.875" style="566" customWidth="1"/>
    <col min="2064" max="2065" width="12.5" style="566" customWidth="1"/>
    <col min="2066" max="2307" width="8.875" style="566"/>
    <col min="2308" max="2308" width="8.875" style="566" customWidth="1"/>
    <col min="2309" max="2309" width="3.125" style="566" customWidth="1"/>
    <col min="2310" max="2314" width="8.875" style="566" customWidth="1"/>
    <col min="2315" max="2315" width="9.125" style="566" customWidth="1"/>
    <col min="2316" max="2316" width="10" style="566" customWidth="1"/>
    <col min="2317" max="2318" width="8.875" style="566" customWidth="1"/>
    <col min="2319" max="2319" width="9.875" style="566" customWidth="1"/>
    <col min="2320" max="2321" width="12.5" style="566" customWidth="1"/>
    <col min="2322" max="2563" width="8.875" style="566"/>
    <col min="2564" max="2564" width="8.875" style="566" customWidth="1"/>
    <col min="2565" max="2565" width="3.125" style="566" customWidth="1"/>
    <col min="2566" max="2570" width="8.875" style="566" customWidth="1"/>
    <col min="2571" max="2571" width="9.125" style="566" customWidth="1"/>
    <col min="2572" max="2572" width="10" style="566" customWidth="1"/>
    <col min="2573" max="2574" width="8.875" style="566" customWidth="1"/>
    <col min="2575" max="2575" width="9.875" style="566" customWidth="1"/>
    <col min="2576" max="2577" width="12.5" style="566" customWidth="1"/>
    <col min="2578" max="2819" width="8.875" style="566"/>
    <col min="2820" max="2820" width="8.875" style="566" customWidth="1"/>
    <col min="2821" max="2821" width="3.125" style="566" customWidth="1"/>
    <col min="2822" max="2826" width="8.875" style="566" customWidth="1"/>
    <col min="2827" max="2827" width="9.125" style="566" customWidth="1"/>
    <col min="2828" max="2828" width="10" style="566" customWidth="1"/>
    <col min="2829" max="2830" width="8.875" style="566" customWidth="1"/>
    <col min="2831" max="2831" width="9.875" style="566" customWidth="1"/>
    <col min="2832" max="2833" width="12.5" style="566" customWidth="1"/>
    <col min="2834" max="3075" width="8.875" style="566"/>
    <col min="3076" max="3076" width="8.875" style="566" customWidth="1"/>
    <col min="3077" max="3077" width="3.125" style="566" customWidth="1"/>
    <col min="3078" max="3082" width="8.875" style="566" customWidth="1"/>
    <col min="3083" max="3083" width="9.125" style="566" customWidth="1"/>
    <col min="3084" max="3084" width="10" style="566" customWidth="1"/>
    <col min="3085" max="3086" width="8.875" style="566" customWidth="1"/>
    <col min="3087" max="3087" width="9.875" style="566" customWidth="1"/>
    <col min="3088" max="3089" width="12.5" style="566" customWidth="1"/>
    <col min="3090" max="3331" width="8.875" style="566"/>
    <col min="3332" max="3332" width="8.875" style="566" customWidth="1"/>
    <col min="3333" max="3333" width="3.125" style="566" customWidth="1"/>
    <col min="3334" max="3338" width="8.875" style="566" customWidth="1"/>
    <col min="3339" max="3339" width="9.125" style="566" customWidth="1"/>
    <col min="3340" max="3340" width="10" style="566" customWidth="1"/>
    <col min="3341" max="3342" width="8.875" style="566" customWidth="1"/>
    <col min="3343" max="3343" width="9.875" style="566" customWidth="1"/>
    <col min="3344" max="3345" width="12.5" style="566" customWidth="1"/>
    <col min="3346" max="3587" width="8.875" style="566"/>
    <col min="3588" max="3588" width="8.875" style="566" customWidth="1"/>
    <col min="3589" max="3589" width="3.125" style="566" customWidth="1"/>
    <col min="3590" max="3594" width="8.875" style="566" customWidth="1"/>
    <col min="3595" max="3595" width="9.125" style="566" customWidth="1"/>
    <col min="3596" max="3596" width="10" style="566" customWidth="1"/>
    <col min="3597" max="3598" width="8.875" style="566" customWidth="1"/>
    <col min="3599" max="3599" width="9.875" style="566" customWidth="1"/>
    <col min="3600" max="3601" width="12.5" style="566" customWidth="1"/>
    <col min="3602" max="3843" width="8.875" style="566"/>
    <col min="3844" max="3844" width="8.875" style="566" customWidth="1"/>
    <col min="3845" max="3845" width="3.125" style="566" customWidth="1"/>
    <col min="3846" max="3850" width="8.875" style="566" customWidth="1"/>
    <col min="3851" max="3851" width="9.125" style="566" customWidth="1"/>
    <col min="3852" max="3852" width="10" style="566" customWidth="1"/>
    <col min="3853" max="3854" width="8.875" style="566" customWidth="1"/>
    <col min="3855" max="3855" width="9.875" style="566" customWidth="1"/>
    <col min="3856" max="3857" width="12.5" style="566" customWidth="1"/>
    <col min="3858" max="4099" width="8.875" style="566"/>
    <col min="4100" max="4100" width="8.875" style="566" customWidth="1"/>
    <col min="4101" max="4101" width="3.125" style="566" customWidth="1"/>
    <col min="4102" max="4106" width="8.875" style="566" customWidth="1"/>
    <col min="4107" max="4107" width="9.125" style="566" customWidth="1"/>
    <col min="4108" max="4108" width="10" style="566" customWidth="1"/>
    <col min="4109" max="4110" width="8.875" style="566" customWidth="1"/>
    <col min="4111" max="4111" width="9.875" style="566" customWidth="1"/>
    <col min="4112" max="4113" width="12.5" style="566" customWidth="1"/>
    <col min="4114" max="4355" width="8.875" style="566"/>
    <col min="4356" max="4356" width="8.875" style="566" customWidth="1"/>
    <col min="4357" max="4357" width="3.125" style="566" customWidth="1"/>
    <col min="4358" max="4362" width="8.875" style="566" customWidth="1"/>
    <col min="4363" max="4363" width="9.125" style="566" customWidth="1"/>
    <col min="4364" max="4364" width="10" style="566" customWidth="1"/>
    <col min="4365" max="4366" width="8.875" style="566" customWidth="1"/>
    <col min="4367" max="4367" width="9.875" style="566" customWidth="1"/>
    <col min="4368" max="4369" width="12.5" style="566" customWidth="1"/>
    <col min="4370" max="4611" width="8.875" style="566"/>
    <col min="4612" max="4612" width="8.875" style="566" customWidth="1"/>
    <col min="4613" max="4613" width="3.125" style="566" customWidth="1"/>
    <col min="4614" max="4618" width="8.875" style="566" customWidth="1"/>
    <col min="4619" max="4619" width="9.125" style="566" customWidth="1"/>
    <col min="4620" max="4620" width="10" style="566" customWidth="1"/>
    <col min="4621" max="4622" width="8.875" style="566" customWidth="1"/>
    <col min="4623" max="4623" width="9.875" style="566" customWidth="1"/>
    <col min="4624" max="4625" width="12.5" style="566" customWidth="1"/>
    <col min="4626" max="4867" width="8.875" style="566"/>
    <col min="4868" max="4868" width="8.875" style="566" customWidth="1"/>
    <col min="4869" max="4869" width="3.125" style="566" customWidth="1"/>
    <col min="4870" max="4874" width="8.875" style="566" customWidth="1"/>
    <col min="4875" max="4875" width="9.125" style="566" customWidth="1"/>
    <col min="4876" max="4876" width="10" style="566" customWidth="1"/>
    <col min="4877" max="4878" width="8.875" style="566" customWidth="1"/>
    <col min="4879" max="4879" width="9.875" style="566" customWidth="1"/>
    <col min="4880" max="4881" width="12.5" style="566" customWidth="1"/>
    <col min="4882" max="5123" width="8.875" style="566"/>
    <col min="5124" max="5124" width="8.875" style="566" customWidth="1"/>
    <col min="5125" max="5125" width="3.125" style="566" customWidth="1"/>
    <col min="5126" max="5130" width="8.875" style="566" customWidth="1"/>
    <col min="5131" max="5131" width="9.125" style="566" customWidth="1"/>
    <col min="5132" max="5132" width="10" style="566" customWidth="1"/>
    <col min="5133" max="5134" width="8.875" style="566" customWidth="1"/>
    <col min="5135" max="5135" width="9.875" style="566" customWidth="1"/>
    <col min="5136" max="5137" width="12.5" style="566" customWidth="1"/>
    <col min="5138" max="5379" width="8.875" style="566"/>
    <col min="5380" max="5380" width="8.875" style="566" customWidth="1"/>
    <col min="5381" max="5381" width="3.125" style="566" customWidth="1"/>
    <col min="5382" max="5386" width="8.875" style="566" customWidth="1"/>
    <col min="5387" max="5387" width="9.125" style="566" customWidth="1"/>
    <col min="5388" max="5388" width="10" style="566" customWidth="1"/>
    <col min="5389" max="5390" width="8.875" style="566" customWidth="1"/>
    <col min="5391" max="5391" width="9.875" style="566" customWidth="1"/>
    <col min="5392" max="5393" width="12.5" style="566" customWidth="1"/>
    <col min="5394" max="5635" width="8.875" style="566"/>
    <col min="5636" max="5636" width="8.875" style="566" customWidth="1"/>
    <col min="5637" max="5637" width="3.125" style="566" customWidth="1"/>
    <col min="5638" max="5642" width="8.875" style="566" customWidth="1"/>
    <col min="5643" max="5643" width="9.125" style="566" customWidth="1"/>
    <col min="5644" max="5644" width="10" style="566" customWidth="1"/>
    <col min="5645" max="5646" width="8.875" style="566" customWidth="1"/>
    <col min="5647" max="5647" width="9.875" style="566" customWidth="1"/>
    <col min="5648" max="5649" width="12.5" style="566" customWidth="1"/>
    <col min="5650" max="5891" width="8.875" style="566"/>
    <col min="5892" max="5892" width="8.875" style="566" customWidth="1"/>
    <col min="5893" max="5893" width="3.125" style="566" customWidth="1"/>
    <col min="5894" max="5898" width="8.875" style="566" customWidth="1"/>
    <col min="5899" max="5899" width="9.125" style="566" customWidth="1"/>
    <col min="5900" max="5900" width="10" style="566" customWidth="1"/>
    <col min="5901" max="5902" width="8.875" style="566" customWidth="1"/>
    <col min="5903" max="5903" width="9.875" style="566" customWidth="1"/>
    <col min="5904" max="5905" width="12.5" style="566" customWidth="1"/>
    <col min="5906" max="6147" width="8.875" style="566"/>
    <col min="6148" max="6148" width="8.875" style="566" customWidth="1"/>
    <col min="6149" max="6149" width="3.125" style="566" customWidth="1"/>
    <col min="6150" max="6154" width="8.875" style="566" customWidth="1"/>
    <col min="6155" max="6155" width="9.125" style="566" customWidth="1"/>
    <col min="6156" max="6156" width="10" style="566" customWidth="1"/>
    <col min="6157" max="6158" width="8.875" style="566" customWidth="1"/>
    <col min="6159" max="6159" width="9.875" style="566" customWidth="1"/>
    <col min="6160" max="6161" width="12.5" style="566" customWidth="1"/>
    <col min="6162" max="6403" width="8.875" style="566"/>
    <col min="6404" max="6404" width="8.875" style="566" customWidth="1"/>
    <col min="6405" max="6405" width="3.125" style="566" customWidth="1"/>
    <col min="6406" max="6410" width="8.875" style="566" customWidth="1"/>
    <col min="6411" max="6411" width="9.125" style="566" customWidth="1"/>
    <col min="6412" max="6412" width="10" style="566" customWidth="1"/>
    <col min="6413" max="6414" width="8.875" style="566" customWidth="1"/>
    <col min="6415" max="6415" width="9.875" style="566" customWidth="1"/>
    <col min="6416" max="6417" width="12.5" style="566" customWidth="1"/>
    <col min="6418" max="6659" width="8.875" style="566"/>
    <col min="6660" max="6660" width="8.875" style="566" customWidth="1"/>
    <col min="6661" max="6661" width="3.125" style="566" customWidth="1"/>
    <col min="6662" max="6666" width="8.875" style="566" customWidth="1"/>
    <col min="6667" max="6667" width="9.125" style="566" customWidth="1"/>
    <col min="6668" max="6668" width="10" style="566" customWidth="1"/>
    <col min="6669" max="6670" width="8.875" style="566" customWidth="1"/>
    <col min="6671" max="6671" width="9.875" style="566" customWidth="1"/>
    <col min="6672" max="6673" width="12.5" style="566" customWidth="1"/>
    <col min="6674" max="6915" width="8.875" style="566"/>
    <col min="6916" max="6916" width="8.875" style="566" customWidth="1"/>
    <col min="6917" max="6917" width="3.125" style="566" customWidth="1"/>
    <col min="6918" max="6922" width="8.875" style="566" customWidth="1"/>
    <col min="6923" max="6923" width="9.125" style="566" customWidth="1"/>
    <col min="6924" max="6924" width="10" style="566" customWidth="1"/>
    <col min="6925" max="6926" width="8.875" style="566" customWidth="1"/>
    <col min="6927" max="6927" width="9.875" style="566" customWidth="1"/>
    <col min="6928" max="6929" width="12.5" style="566" customWidth="1"/>
    <col min="6930" max="7171" width="8.875" style="566"/>
    <col min="7172" max="7172" width="8.875" style="566" customWidth="1"/>
    <col min="7173" max="7173" width="3.125" style="566" customWidth="1"/>
    <col min="7174" max="7178" width="8.875" style="566" customWidth="1"/>
    <col min="7179" max="7179" width="9.125" style="566" customWidth="1"/>
    <col min="7180" max="7180" width="10" style="566" customWidth="1"/>
    <col min="7181" max="7182" width="8.875" style="566" customWidth="1"/>
    <col min="7183" max="7183" width="9.875" style="566" customWidth="1"/>
    <col min="7184" max="7185" width="12.5" style="566" customWidth="1"/>
    <col min="7186" max="7427" width="8.875" style="566"/>
    <col min="7428" max="7428" width="8.875" style="566" customWidth="1"/>
    <col min="7429" max="7429" width="3.125" style="566" customWidth="1"/>
    <col min="7430" max="7434" width="8.875" style="566" customWidth="1"/>
    <col min="7435" max="7435" width="9.125" style="566" customWidth="1"/>
    <col min="7436" max="7436" width="10" style="566" customWidth="1"/>
    <col min="7437" max="7438" width="8.875" style="566" customWidth="1"/>
    <col min="7439" max="7439" width="9.875" style="566" customWidth="1"/>
    <col min="7440" max="7441" width="12.5" style="566" customWidth="1"/>
    <col min="7442" max="7683" width="8.875" style="566"/>
    <col min="7684" max="7684" width="8.875" style="566" customWidth="1"/>
    <col min="7685" max="7685" width="3.125" style="566" customWidth="1"/>
    <col min="7686" max="7690" width="8.875" style="566" customWidth="1"/>
    <col min="7691" max="7691" width="9.125" style="566" customWidth="1"/>
    <col min="7692" max="7692" width="10" style="566" customWidth="1"/>
    <col min="7693" max="7694" width="8.875" style="566" customWidth="1"/>
    <col min="7695" max="7695" width="9.875" style="566" customWidth="1"/>
    <col min="7696" max="7697" width="12.5" style="566" customWidth="1"/>
    <col min="7698" max="7939" width="8.875" style="566"/>
    <col min="7940" max="7940" width="8.875" style="566" customWidth="1"/>
    <col min="7941" max="7941" width="3.125" style="566" customWidth="1"/>
    <col min="7942" max="7946" width="8.875" style="566" customWidth="1"/>
    <col min="7947" max="7947" width="9.125" style="566" customWidth="1"/>
    <col min="7948" max="7948" width="10" style="566" customWidth="1"/>
    <col min="7949" max="7950" width="8.875" style="566" customWidth="1"/>
    <col min="7951" max="7951" width="9.875" style="566" customWidth="1"/>
    <col min="7952" max="7953" width="12.5" style="566" customWidth="1"/>
    <col min="7954" max="8195" width="8.875" style="566"/>
    <col min="8196" max="8196" width="8.875" style="566" customWidth="1"/>
    <col min="8197" max="8197" width="3.125" style="566" customWidth="1"/>
    <col min="8198" max="8202" width="8.875" style="566" customWidth="1"/>
    <col min="8203" max="8203" width="9.125" style="566" customWidth="1"/>
    <col min="8204" max="8204" width="10" style="566" customWidth="1"/>
    <col min="8205" max="8206" width="8.875" style="566" customWidth="1"/>
    <col min="8207" max="8207" width="9.875" style="566" customWidth="1"/>
    <col min="8208" max="8209" width="12.5" style="566" customWidth="1"/>
    <col min="8210" max="8451" width="8.875" style="566"/>
    <col min="8452" max="8452" width="8.875" style="566" customWidth="1"/>
    <col min="8453" max="8453" width="3.125" style="566" customWidth="1"/>
    <col min="8454" max="8458" width="8.875" style="566" customWidth="1"/>
    <col min="8459" max="8459" width="9.125" style="566" customWidth="1"/>
    <col min="8460" max="8460" width="10" style="566" customWidth="1"/>
    <col min="8461" max="8462" width="8.875" style="566" customWidth="1"/>
    <col min="8463" max="8463" width="9.875" style="566" customWidth="1"/>
    <col min="8464" max="8465" width="12.5" style="566" customWidth="1"/>
    <col min="8466" max="8707" width="8.875" style="566"/>
    <col min="8708" max="8708" width="8.875" style="566" customWidth="1"/>
    <col min="8709" max="8709" width="3.125" style="566" customWidth="1"/>
    <col min="8710" max="8714" width="8.875" style="566" customWidth="1"/>
    <col min="8715" max="8715" width="9.125" style="566" customWidth="1"/>
    <col min="8716" max="8716" width="10" style="566" customWidth="1"/>
    <col min="8717" max="8718" width="8.875" style="566" customWidth="1"/>
    <col min="8719" max="8719" width="9.875" style="566" customWidth="1"/>
    <col min="8720" max="8721" width="12.5" style="566" customWidth="1"/>
    <col min="8722" max="8963" width="8.875" style="566"/>
    <col min="8964" max="8964" width="8.875" style="566" customWidth="1"/>
    <col min="8965" max="8965" width="3.125" style="566" customWidth="1"/>
    <col min="8966" max="8970" width="8.875" style="566" customWidth="1"/>
    <col min="8971" max="8971" width="9.125" style="566" customWidth="1"/>
    <col min="8972" max="8972" width="10" style="566" customWidth="1"/>
    <col min="8973" max="8974" width="8.875" style="566" customWidth="1"/>
    <col min="8975" max="8975" width="9.875" style="566" customWidth="1"/>
    <col min="8976" max="8977" width="12.5" style="566" customWidth="1"/>
    <col min="8978" max="9219" width="8.875" style="566"/>
    <col min="9220" max="9220" width="8.875" style="566" customWidth="1"/>
    <col min="9221" max="9221" width="3.125" style="566" customWidth="1"/>
    <col min="9222" max="9226" width="8.875" style="566" customWidth="1"/>
    <col min="9227" max="9227" width="9.125" style="566" customWidth="1"/>
    <col min="9228" max="9228" width="10" style="566" customWidth="1"/>
    <col min="9229" max="9230" width="8.875" style="566" customWidth="1"/>
    <col min="9231" max="9231" width="9.875" style="566" customWidth="1"/>
    <col min="9232" max="9233" width="12.5" style="566" customWidth="1"/>
    <col min="9234" max="9475" width="8.875" style="566"/>
    <col min="9476" max="9476" width="8.875" style="566" customWidth="1"/>
    <col min="9477" max="9477" width="3.125" style="566" customWidth="1"/>
    <col min="9478" max="9482" width="8.875" style="566" customWidth="1"/>
    <col min="9483" max="9483" width="9.125" style="566" customWidth="1"/>
    <col min="9484" max="9484" width="10" style="566" customWidth="1"/>
    <col min="9485" max="9486" width="8.875" style="566" customWidth="1"/>
    <col min="9487" max="9487" width="9.875" style="566" customWidth="1"/>
    <col min="9488" max="9489" width="12.5" style="566" customWidth="1"/>
    <col min="9490" max="9731" width="8.875" style="566"/>
    <col min="9732" max="9732" width="8.875" style="566" customWidth="1"/>
    <col min="9733" max="9733" width="3.125" style="566" customWidth="1"/>
    <col min="9734" max="9738" width="8.875" style="566" customWidth="1"/>
    <col min="9739" max="9739" width="9.125" style="566" customWidth="1"/>
    <col min="9740" max="9740" width="10" style="566" customWidth="1"/>
    <col min="9741" max="9742" width="8.875" style="566" customWidth="1"/>
    <col min="9743" max="9743" width="9.875" style="566" customWidth="1"/>
    <col min="9744" max="9745" width="12.5" style="566" customWidth="1"/>
    <col min="9746" max="9987" width="8.875" style="566"/>
    <col min="9988" max="9988" width="8.875" style="566" customWidth="1"/>
    <col min="9989" max="9989" width="3.125" style="566" customWidth="1"/>
    <col min="9990" max="9994" width="8.875" style="566" customWidth="1"/>
    <col min="9995" max="9995" width="9.125" style="566" customWidth="1"/>
    <col min="9996" max="9996" width="10" style="566" customWidth="1"/>
    <col min="9997" max="9998" width="8.875" style="566" customWidth="1"/>
    <col min="9999" max="9999" width="9.875" style="566" customWidth="1"/>
    <col min="10000" max="10001" width="12.5" style="566" customWidth="1"/>
    <col min="10002" max="10243" width="8.875" style="566"/>
    <col min="10244" max="10244" width="8.875" style="566" customWidth="1"/>
    <col min="10245" max="10245" width="3.125" style="566" customWidth="1"/>
    <col min="10246" max="10250" width="8.875" style="566" customWidth="1"/>
    <col min="10251" max="10251" width="9.125" style="566" customWidth="1"/>
    <col min="10252" max="10252" width="10" style="566" customWidth="1"/>
    <col min="10253" max="10254" width="8.875" style="566" customWidth="1"/>
    <col min="10255" max="10255" width="9.875" style="566" customWidth="1"/>
    <col min="10256" max="10257" width="12.5" style="566" customWidth="1"/>
    <col min="10258" max="10499" width="8.875" style="566"/>
    <col min="10500" max="10500" width="8.875" style="566" customWidth="1"/>
    <col min="10501" max="10501" width="3.125" style="566" customWidth="1"/>
    <col min="10502" max="10506" width="8.875" style="566" customWidth="1"/>
    <col min="10507" max="10507" width="9.125" style="566" customWidth="1"/>
    <col min="10508" max="10508" width="10" style="566" customWidth="1"/>
    <col min="10509" max="10510" width="8.875" style="566" customWidth="1"/>
    <col min="10511" max="10511" width="9.875" style="566" customWidth="1"/>
    <col min="10512" max="10513" width="12.5" style="566" customWidth="1"/>
    <col min="10514" max="10755" width="8.875" style="566"/>
    <col min="10756" max="10756" width="8.875" style="566" customWidth="1"/>
    <col min="10757" max="10757" width="3.125" style="566" customWidth="1"/>
    <col min="10758" max="10762" width="8.875" style="566" customWidth="1"/>
    <col min="10763" max="10763" width="9.125" style="566" customWidth="1"/>
    <col min="10764" max="10764" width="10" style="566" customWidth="1"/>
    <col min="10765" max="10766" width="8.875" style="566" customWidth="1"/>
    <col min="10767" max="10767" width="9.875" style="566" customWidth="1"/>
    <col min="10768" max="10769" width="12.5" style="566" customWidth="1"/>
    <col min="10770" max="11011" width="8.875" style="566"/>
    <col min="11012" max="11012" width="8.875" style="566" customWidth="1"/>
    <col min="11013" max="11013" width="3.125" style="566" customWidth="1"/>
    <col min="11014" max="11018" width="8.875" style="566" customWidth="1"/>
    <col min="11019" max="11019" width="9.125" style="566" customWidth="1"/>
    <col min="11020" max="11020" width="10" style="566" customWidth="1"/>
    <col min="11021" max="11022" width="8.875" style="566" customWidth="1"/>
    <col min="11023" max="11023" width="9.875" style="566" customWidth="1"/>
    <col min="11024" max="11025" width="12.5" style="566" customWidth="1"/>
    <col min="11026" max="11267" width="8.875" style="566"/>
    <col min="11268" max="11268" width="8.875" style="566" customWidth="1"/>
    <col min="11269" max="11269" width="3.125" style="566" customWidth="1"/>
    <col min="11270" max="11274" width="8.875" style="566" customWidth="1"/>
    <col min="11275" max="11275" width="9.125" style="566" customWidth="1"/>
    <col min="11276" max="11276" width="10" style="566" customWidth="1"/>
    <col min="11277" max="11278" width="8.875" style="566" customWidth="1"/>
    <col min="11279" max="11279" width="9.875" style="566" customWidth="1"/>
    <col min="11280" max="11281" width="12.5" style="566" customWidth="1"/>
    <col min="11282" max="11523" width="8.875" style="566"/>
    <col min="11524" max="11524" width="8.875" style="566" customWidth="1"/>
    <col min="11525" max="11525" width="3.125" style="566" customWidth="1"/>
    <col min="11526" max="11530" width="8.875" style="566" customWidth="1"/>
    <col min="11531" max="11531" width="9.125" style="566" customWidth="1"/>
    <col min="11532" max="11532" width="10" style="566" customWidth="1"/>
    <col min="11533" max="11534" width="8.875" style="566" customWidth="1"/>
    <col min="11535" max="11535" width="9.875" style="566" customWidth="1"/>
    <col min="11536" max="11537" width="12.5" style="566" customWidth="1"/>
    <col min="11538" max="11779" width="8.875" style="566"/>
    <col min="11780" max="11780" width="8.875" style="566" customWidth="1"/>
    <col min="11781" max="11781" width="3.125" style="566" customWidth="1"/>
    <col min="11782" max="11786" width="8.875" style="566" customWidth="1"/>
    <col min="11787" max="11787" width="9.125" style="566" customWidth="1"/>
    <col min="11788" max="11788" width="10" style="566" customWidth="1"/>
    <col min="11789" max="11790" width="8.875" style="566" customWidth="1"/>
    <col min="11791" max="11791" width="9.875" style="566" customWidth="1"/>
    <col min="11792" max="11793" width="12.5" style="566" customWidth="1"/>
    <col min="11794" max="12035" width="8.875" style="566"/>
    <col min="12036" max="12036" width="8.875" style="566" customWidth="1"/>
    <col min="12037" max="12037" width="3.125" style="566" customWidth="1"/>
    <col min="12038" max="12042" width="8.875" style="566" customWidth="1"/>
    <col min="12043" max="12043" width="9.125" style="566" customWidth="1"/>
    <col min="12044" max="12044" width="10" style="566" customWidth="1"/>
    <col min="12045" max="12046" width="8.875" style="566" customWidth="1"/>
    <col min="12047" max="12047" width="9.875" style="566" customWidth="1"/>
    <col min="12048" max="12049" width="12.5" style="566" customWidth="1"/>
    <col min="12050" max="12291" width="8.875" style="566"/>
    <col min="12292" max="12292" width="8.875" style="566" customWidth="1"/>
    <col min="12293" max="12293" width="3.125" style="566" customWidth="1"/>
    <col min="12294" max="12298" width="8.875" style="566" customWidth="1"/>
    <col min="12299" max="12299" width="9.125" style="566" customWidth="1"/>
    <col min="12300" max="12300" width="10" style="566" customWidth="1"/>
    <col min="12301" max="12302" width="8.875" style="566" customWidth="1"/>
    <col min="12303" max="12303" width="9.875" style="566" customWidth="1"/>
    <col min="12304" max="12305" width="12.5" style="566" customWidth="1"/>
    <col min="12306" max="12547" width="8.875" style="566"/>
    <col min="12548" max="12548" width="8.875" style="566" customWidth="1"/>
    <col min="12549" max="12549" width="3.125" style="566" customWidth="1"/>
    <col min="12550" max="12554" width="8.875" style="566" customWidth="1"/>
    <col min="12555" max="12555" width="9.125" style="566" customWidth="1"/>
    <col min="12556" max="12556" width="10" style="566" customWidth="1"/>
    <col min="12557" max="12558" width="8.875" style="566" customWidth="1"/>
    <col min="12559" max="12559" width="9.875" style="566" customWidth="1"/>
    <col min="12560" max="12561" width="12.5" style="566" customWidth="1"/>
    <col min="12562" max="12803" width="8.875" style="566"/>
    <col min="12804" max="12804" width="8.875" style="566" customWidth="1"/>
    <col min="12805" max="12805" width="3.125" style="566" customWidth="1"/>
    <col min="12806" max="12810" width="8.875" style="566" customWidth="1"/>
    <col min="12811" max="12811" width="9.125" style="566" customWidth="1"/>
    <col min="12812" max="12812" width="10" style="566" customWidth="1"/>
    <col min="12813" max="12814" width="8.875" style="566" customWidth="1"/>
    <col min="12815" max="12815" width="9.875" style="566" customWidth="1"/>
    <col min="12816" max="12817" width="12.5" style="566" customWidth="1"/>
    <col min="12818" max="13059" width="8.875" style="566"/>
    <col min="13060" max="13060" width="8.875" style="566" customWidth="1"/>
    <col min="13061" max="13061" width="3.125" style="566" customWidth="1"/>
    <col min="13062" max="13066" width="8.875" style="566" customWidth="1"/>
    <col min="13067" max="13067" width="9.125" style="566" customWidth="1"/>
    <col min="13068" max="13068" width="10" style="566" customWidth="1"/>
    <col min="13069" max="13070" width="8.875" style="566" customWidth="1"/>
    <col min="13071" max="13071" width="9.875" style="566" customWidth="1"/>
    <col min="13072" max="13073" width="12.5" style="566" customWidth="1"/>
    <col min="13074" max="13315" width="8.875" style="566"/>
    <col min="13316" max="13316" width="8.875" style="566" customWidth="1"/>
    <col min="13317" max="13317" width="3.125" style="566" customWidth="1"/>
    <col min="13318" max="13322" width="8.875" style="566" customWidth="1"/>
    <col min="13323" max="13323" width="9.125" style="566" customWidth="1"/>
    <col min="13324" max="13324" width="10" style="566" customWidth="1"/>
    <col min="13325" max="13326" width="8.875" style="566" customWidth="1"/>
    <col min="13327" max="13327" width="9.875" style="566" customWidth="1"/>
    <col min="13328" max="13329" width="12.5" style="566" customWidth="1"/>
    <col min="13330" max="13571" width="8.875" style="566"/>
    <col min="13572" max="13572" width="8.875" style="566" customWidth="1"/>
    <col min="13573" max="13573" width="3.125" style="566" customWidth="1"/>
    <col min="13574" max="13578" width="8.875" style="566" customWidth="1"/>
    <col min="13579" max="13579" width="9.125" style="566" customWidth="1"/>
    <col min="13580" max="13580" width="10" style="566" customWidth="1"/>
    <col min="13581" max="13582" width="8.875" style="566" customWidth="1"/>
    <col min="13583" max="13583" width="9.875" style="566" customWidth="1"/>
    <col min="13584" max="13585" width="12.5" style="566" customWidth="1"/>
    <col min="13586" max="13827" width="8.875" style="566"/>
    <col min="13828" max="13828" width="8.875" style="566" customWidth="1"/>
    <col min="13829" max="13829" width="3.125" style="566" customWidth="1"/>
    <col min="13830" max="13834" width="8.875" style="566" customWidth="1"/>
    <col min="13835" max="13835" width="9.125" style="566" customWidth="1"/>
    <col min="13836" max="13836" width="10" style="566" customWidth="1"/>
    <col min="13837" max="13838" width="8.875" style="566" customWidth="1"/>
    <col min="13839" max="13839" width="9.875" style="566" customWidth="1"/>
    <col min="13840" max="13841" width="12.5" style="566" customWidth="1"/>
    <col min="13842" max="14083" width="8.875" style="566"/>
    <col min="14084" max="14084" width="8.875" style="566" customWidth="1"/>
    <col min="14085" max="14085" width="3.125" style="566" customWidth="1"/>
    <col min="14086" max="14090" width="8.875" style="566" customWidth="1"/>
    <col min="14091" max="14091" width="9.125" style="566" customWidth="1"/>
    <col min="14092" max="14092" width="10" style="566" customWidth="1"/>
    <col min="14093" max="14094" width="8.875" style="566" customWidth="1"/>
    <col min="14095" max="14095" width="9.875" style="566" customWidth="1"/>
    <col min="14096" max="14097" width="12.5" style="566" customWidth="1"/>
    <col min="14098" max="14339" width="8.875" style="566"/>
    <col min="14340" max="14340" width="8.875" style="566" customWidth="1"/>
    <col min="14341" max="14341" width="3.125" style="566" customWidth="1"/>
    <col min="14342" max="14346" width="8.875" style="566" customWidth="1"/>
    <col min="14347" max="14347" width="9.125" style="566" customWidth="1"/>
    <col min="14348" max="14348" width="10" style="566" customWidth="1"/>
    <col min="14349" max="14350" width="8.875" style="566" customWidth="1"/>
    <col min="14351" max="14351" width="9.875" style="566" customWidth="1"/>
    <col min="14352" max="14353" width="12.5" style="566" customWidth="1"/>
    <col min="14354" max="14595" width="8.875" style="566"/>
    <col min="14596" max="14596" width="8.875" style="566" customWidth="1"/>
    <col min="14597" max="14597" width="3.125" style="566" customWidth="1"/>
    <col min="14598" max="14602" width="8.875" style="566" customWidth="1"/>
    <col min="14603" max="14603" width="9.125" style="566" customWidth="1"/>
    <col min="14604" max="14604" width="10" style="566" customWidth="1"/>
    <col min="14605" max="14606" width="8.875" style="566" customWidth="1"/>
    <col min="14607" max="14607" width="9.875" style="566" customWidth="1"/>
    <col min="14608" max="14609" width="12.5" style="566" customWidth="1"/>
    <col min="14610" max="14851" width="8.875" style="566"/>
    <col min="14852" max="14852" width="8.875" style="566" customWidth="1"/>
    <col min="14853" max="14853" width="3.125" style="566" customWidth="1"/>
    <col min="14854" max="14858" width="8.875" style="566" customWidth="1"/>
    <col min="14859" max="14859" width="9.125" style="566" customWidth="1"/>
    <col min="14860" max="14860" width="10" style="566" customWidth="1"/>
    <col min="14861" max="14862" width="8.875" style="566" customWidth="1"/>
    <col min="14863" max="14863" width="9.875" style="566" customWidth="1"/>
    <col min="14864" max="14865" width="12.5" style="566" customWidth="1"/>
    <col min="14866" max="15107" width="8.875" style="566"/>
    <col min="15108" max="15108" width="8.875" style="566" customWidth="1"/>
    <col min="15109" max="15109" width="3.125" style="566" customWidth="1"/>
    <col min="15110" max="15114" width="8.875" style="566" customWidth="1"/>
    <col min="15115" max="15115" width="9.125" style="566" customWidth="1"/>
    <col min="15116" max="15116" width="10" style="566" customWidth="1"/>
    <col min="15117" max="15118" width="8.875" style="566" customWidth="1"/>
    <col min="15119" max="15119" width="9.875" style="566" customWidth="1"/>
    <col min="15120" max="15121" width="12.5" style="566" customWidth="1"/>
    <col min="15122" max="15363" width="8.875" style="566"/>
    <col min="15364" max="15364" width="8.875" style="566" customWidth="1"/>
    <col min="15365" max="15365" width="3.125" style="566" customWidth="1"/>
    <col min="15366" max="15370" width="8.875" style="566" customWidth="1"/>
    <col min="15371" max="15371" width="9.125" style="566" customWidth="1"/>
    <col min="15372" max="15372" width="10" style="566" customWidth="1"/>
    <col min="15373" max="15374" width="8.875" style="566" customWidth="1"/>
    <col min="15375" max="15375" width="9.875" style="566" customWidth="1"/>
    <col min="15376" max="15377" width="12.5" style="566" customWidth="1"/>
    <col min="15378" max="15619" width="8.875" style="566"/>
    <col min="15620" max="15620" width="8.875" style="566" customWidth="1"/>
    <col min="15621" max="15621" width="3.125" style="566" customWidth="1"/>
    <col min="15622" max="15626" width="8.875" style="566" customWidth="1"/>
    <col min="15627" max="15627" width="9.125" style="566" customWidth="1"/>
    <col min="15628" max="15628" width="10" style="566" customWidth="1"/>
    <col min="15629" max="15630" width="8.875" style="566" customWidth="1"/>
    <col min="15631" max="15631" width="9.875" style="566" customWidth="1"/>
    <col min="15632" max="15633" width="12.5" style="566" customWidth="1"/>
    <col min="15634" max="15875" width="8.875" style="566"/>
    <col min="15876" max="15876" width="8.875" style="566" customWidth="1"/>
    <col min="15877" max="15877" width="3.125" style="566" customWidth="1"/>
    <col min="15878" max="15882" width="8.875" style="566" customWidth="1"/>
    <col min="15883" max="15883" width="9.125" style="566" customWidth="1"/>
    <col min="15884" max="15884" width="10" style="566" customWidth="1"/>
    <col min="15885" max="15886" width="8.875" style="566" customWidth="1"/>
    <col min="15887" max="15887" width="9.875" style="566" customWidth="1"/>
    <col min="15888" max="15889" width="12.5" style="566" customWidth="1"/>
    <col min="15890" max="16131" width="8.875" style="566"/>
    <col min="16132" max="16132" width="8.875" style="566" customWidth="1"/>
    <col min="16133" max="16133" width="3.125" style="566" customWidth="1"/>
    <col min="16134" max="16138" width="8.875" style="566" customWidth="1"/>
    <col min="16139" max="16139" width="9.125" style="566" customWidth="1"/>
    <col min="16140" max="16140" width="10" style="566" customWidth="1"/>
    <col min="16141" max="16142" width="8.875" style="566" customWidth="1"/>
    <col min="16143" max="16143" width="9.875" style="566" customWidth="1"/>
    <col min="16144" max="16145" width="12.5" style="566" customWidth="1"/>
    <col min="16146" max="16384" width="8.875" style="566"/>
  </cols>
  <sheetData>
    <row r="1" spans="1:19" s="58" customFormat="1" ht="28.5" customHeight="1">
      <c r="A1" s="1373" t="s">
        <v>651</v>
      </c>
      <c r="B1" s="1373"/>
      <c r="C1" s="1373"/>
      <c r="D1" s="1373"/>
      <c r="E1" s="1373"/>
      <c r="F1" s="1373"/>
      <c r="G1" s="1373"/>
      <c r="H1" s="1373"/>
      <c r="I1" s="1373"/>
      <c r="J1" s="1373"/>
      <c r="K1" s="1373"/>
      <c r="L1" s="1373"/>
      <c r="M1" s="1373"/>
      <c r="N1" s="1373"/>
      <c r="O1" s="1374"/>
      <c r="P1" s="1374"/>
      <c r="Q1" s="1374"/>
      <c r="R1" s="1374"/>
    </row>
    <row r="2" spans="1:19" s="58" customFormat="1" ht="24.6" customHeight="1">
      <c r="A2" s="1375"/>
      <c r="B2" s="1377" t="s">
        <v>1004</v>
      </c>
      <c r="C2" s="1378"/>
      <c r="D2" s="1378"/>
      <c r="E2" s="1378"/>
      <c r="F2" s="1384" t="s">
        <v>1013</v>
      </c>
      <c r="G2" s="1377"/>
      <c r="H2" s="1377"/>
      <c r="I2" s="1377"/>
      <c r="J2" s="1377"/>
      <c r="K2" s="1377"/>
      <c r="L2" s="1377"/>
      <c r="M2" s="1377"/>
      <c r="N2" s="1379" t="s">
        <v>616</v>
      </c>
      <c r="O2" s="1382" t="s">
        <v>1015</v>
      </c>
      <c r="P2" s="1383"/>
      <c r="Q2" s="1383"/>
      <c r="R2" s="1383"/>
    </row>
    <row r="3" spans="1:19" s="58" customFormat="1" ht="48.2" customHeight="1">
      <c r="A3" s="1376"/>
      <c r="B3" s="1331" t="s">
        <v>1005</v>
      </c>
      <c r="C3" s="1331" t="s">
        <v>1006</v>
      </c>
      <c r="D3" s="1331" t="s">
        <v>1007</v>
      </c>
      <c r="E3" s="1331" t="s">
        <v>1008</v>
      </c>
      <c r="F3" s="1351" t="s">
        <v>1005</v>
      </c>
      <c r="G3" s="1385" t="s">
        <v>652</v>
      </c>
      <c r="H3" s="1385"/>
      <c r="I3" s="1385"/>
      <c r="J3" s="1385" t="s">
        <v>653</v>
      </c>
      <c r="K3" s="1385"/>
      <c r="L3" s="1385"/>
      <c r="M3" s="1386" t="s">
        <v>1012</v>
      </c>
      <c r="N3" s="1380"/>
      <c r="O3" s="1364" t="s">
        <v>643</v>
      </c>
      <c r="P3" s="1364" t="s">
        <v>644</v>
      </c>
      <c r="Q3" s="1387" t="s">
        <v>654</v>
      </c>
      <c r="R3" s="1388"/>
    </row>
    <row r="4" spans="1:19" s="58" customFormat="1" ht="131.25" customHeight="1">
      <c r="A4" s="1376"/>
      <c r="B4" s="1324"/>
      <c r="C4" s="1324"/>
      <c r="D4" s="1324"/>
      <c r="E4" s="1324"/>
      <c r="F4" s="1352"/>
      <c r="G4" s="810" t="s">
        <v>1009</v>
      </c>
      <c r="H4" s="811" t="s">
        <v>1010</v>
      </c>
      <c r="I4" s="811" t="s">
        <v>1011</v>
      </c>
      <c r="J4" s="810" t="s">
        <v>1009</v>
      </c>
      <c r="K4" s="811" t="s">
        <v>1010</v>
      </c>
      <c r="L4" s="811" t="s">
        <v>1011</v>
      </c>
      <c r="M4" s="1324"/>
      <c r="N4" s="1381"/>
      <c r="O4" s="1365"/>
      <c r="P4" s="1365"/>
      <c r="Q4" s="805" t="s">
        <v>655</v>
      </c>
      <c r="R4" s="805" t="s">
        <v>656</v>
      </c>
    </row>
    <row r="5" spans="1:19" ht="29.1" customHeight="1">
      <c r="A5" s="564" t="s">
        <v>1016</v>
      </c>
      <c r="B5" s="565">
        <f>SUM(C5:E5)</f>
        <v>14600</v>
      </c>
      <c r="C5" s="565">
        <v>7660</v>
      </c>
      <c r="D5" s="565">
        <v>4329</v>
      </c>
      <c r="E5" s="565">
        <v>2611</v>
      </c>
      <c r="F5" s="812">
        <v>16376</v>
      </c>
      <c r="G5" s="565">
        <v>4226</v>
      </c>
      <c r="H5" s="565">
        <v>2786</v>
      </c>
      <c r="I5" s="565">
        <v>1615</v>
      </c>
      <c r="J5" s="565">
        <v>4021</v>
      </c>
      <c r="K5" s="565">
        <v>1808</v>
      </c>
      <c r="L5" s="565">
        <v>1247</v>
      </c>
      <c r="M5" s="565">
        <v>673</v>
      </c>
      <c r="N5" s="814">
        <v>7269</v>
      </c>
      <c r="O5" s="565">
        <v>5190</v>
      </c>
      <c r="P5" s="565">
        <v>49564</v>
      </c>
      <c r="Q5" s="565">
        <v>7974401</v>
      </c>
      <c r="R5" s="565">
        <v>5272172</v>
      </c>
      <c r="S5" s="565"/>
    </row>
    <row r="6" spans="1:19" ht="29.1" customHeight="1">
      <c r="A6" s="564" t="s">
        <v>17</v>
      </c>
      <c r="B6" s="565">
        <f t="shared" ref="B6:B14" si="0">SUM(C6:E6)</f>
        <v>14357</v>
      </c>
      <c r="C6" s="565">
        <v>7733</v>
      </c>
      <c r="D6" s="565">
        <v>4066</v>
      </c>
      <c r="E6" s="565">
        <v>2558</v>
      </c>
      <c r="F6" s="812">
        <v>14646</v>
      </c>
      <c r="G6" s="565">
        <v>3735</v>
      </c>
      <c r="H6" s="565">
        <v>2525</v>
      </c>
      <c r="I6" s="565">
        <v>1410</v>
      </c>
      <c r="J6" s="565">
        <v>3536</v>
      </c>
      <c r="K6" s="565">
        <v>1654</v>
      </c>
      <c r="L6" s="565">
        <v>1069</v>
      </c>
      <c r="M6" s="565">
        <v>717</v>
      </c>
      <c r="N6" s="814">
        <v>6983</v>
      </c>
      <c r="O6" s="565">
        <v>5502</v>
      </c>
      <c r="P6" s="565">
        <v>74180</v>
      </c>
      <c r="Q6" s="565">
        <v>7165535</v>
      </c>
      <c r="R6" s="565">
        <v>4705795</v>
      </c>
      <c r="S6" s="565"/>
    </row>
    <row r="7" spans="1:19" ht="29.1" customHeight="1">
      <c r="A7" s="564" t="s">
        <v>18</v>
      </c>
      <c r="B7" s="565">
        <f t="shared" si="0"/>
        <v>13683</v>
      </c>
      <c r="C7" s="565">
        <v>8462</v>
      </c>
      <c r="D7" s="565">
        <v>2916</v>
      </c>
      <c r="E7" s="565">
        <v>2305</v>
      </c>
      <c r="F7" s="812">
        <v>13644</v>
      </c>
      <c r="G7" s="565">
        <v>3543</v>
      </c>
      <c r="H7" s="565">
        <v>2012</v>
      </c>
      <c r="I7" s="565">
        <v>1228</v>
      </c>
      <c r="J7" s="565">
        <v>3616</v>
      </c>
      <c r="K7" s="565">
        <v>1347</v>
      </c>
      <c r="L7" s="565">
        <v>1158</v>
      </c>
      <c r="M7" s="565">
        <v>740</v>
      </c>
      <c r="N7" s="814">
        <v>7027</v>
      </c>
      <c r="O7" s="565">
        <v>5648</v>
      </c>
      <c r="P7" s="565">
        <v>182603</v>
      </c>
      <c r="Q7" s="565">
        <v>6919573</v>
      </c>
      <c r="R7" s="565">
        <v>4414748</v>
      </c>
      <c r="S7" s="565"/>
    </row>
    <row r="8" spans="1:19" ht="29.1" customHeight="1">
      <c r="A8" s="564" t="s">
        <v>19</v>
      </c>
      <c r="B8" s="565">
        <f t="shared" si="0"/>
        <v>17238</v>
      </c>
      <c r="C8" s="565">
        <v>13892</v>
      </c>
      <c r="D8" s="565">
        <v>1702</v>
      </c>
      <c r="E8" s="565">
        <v>1644</v>
      </c>
      <c r="F8" s="812">
        <v>15856</v>
      </c>
      <c r="G8" s="565">
        <v>5163</v>
      </c>
      <c r="H8" s="565">
        <v>960</v>
      </c>
      <c r="I8" s="565">
        <v>951</v>
      </c>
      <c r="J8" s="565">
        <v>5958</v>
      </c>
      <c r="K8" s="565">
        <v>939</v>
      </c>
      <c r="L8" s="565">
        <v>961</v>
      </c>
      <c r="M8" s="565">
        <v>924</v>
      </c>
      <c r="N8" s="814">
        <v>8411</v>
      </c>
      <c r="O8" s="565">
        <v>4669</v>
      </c>
      <c r="P8" s="565">
        <v>276734</v>
      </c>
      <c r="Q8" s="565">
        <v>8207590</v>
      </c>
      <c r="R8" s="565">
        <v>4926132</v>
      </c>
      <c r="S8" s="565"/>
    </row>
    <row r="9" spans="1:19" ht="29.1" customHeight="1">
      <c r="A9" s="564" t="s">
        <v>20</v>
      </c>
      <c r="B9" s="565">
        <f t="shared" si="0"/>
        <v>15374</v>
      </c>
      <c r="C9" s="565">
        <v>12309</v>
      </c>
      <c r="D9" s="565">
        <v>1453</v>
      </c>
      <c r="E9" s="565">
        <v>1612</v>
      </c>
      <c r="F9" s="812">
        <v>16175</v>
      </c>
      <c r="G9" s="565">
        <v>5859</v>
      </c>
      <c r="H9" s="565">
        <v>670</v>
      </c>
      <c r="I9" s="565">
        <v>797</v>
      </c>
      <c r="J9" s="565">
        <v>6597</v>
      </c>
      <c r="K9" s="565">
        <v>795</v>
      </c>
      <c r="L9" s="565">
        <v>758</v>
      </c>
      <c r="M9" s="565">
        <v>699</v>
      </c>
      <c r="N9" s="814">
        <v>7613</v>
      </c>
      <c r="O9" s="565">
        <v>6514</v>
      </c>
      <c r="P9" s="565">
        <v>285083</v>
      </c>
      <c r="Q9" s="565">
        <v>8479532</v>
      </c>
      <c r="R9" s="565">
        <v>5165269</v>
      </c>
      <c r="S9" s="565"/>
    </row>
    <row r="10" spans="1:19" ht="29.1" customHeight="1">
      <c r="A10" s="564" t="s">
        <v>21</v>
      </c>
      <c r="B10" s="565">
        <f t="shared" si="0"/>
        <v>13710</v>
      </c>
      <c r="C10" s="565">
        <v>10980</v>
      </c>
      <c r="D10" s="565">
        <v>1280</v>
      </c>
      <c r="E10" s="565">
        <v>1450</v>
      </c>
      <c r="F10" s="812">
        <v>14766</v>
      </c>
      <c r="G10" s="565">
        <v>5075</v>
      </c>
      <c r="H10" s="565">
        <v>549</v>
      </c>
      <c r="I10" s="565">
        <v>748</v>
      </c>
      <c r="J10" s="565">
        <v>5920</v>
      </c>
      <c r="K10" s="565">
        <v>736</v>
      </c>
      <c r="L10" s="565">
        <v>737</v>
      </c>
      <c r="M10" s="565">
        <v>1001</v>
      </c>
      <c r="N10" s="814">
        <v>6560</v>
      </c>
      <c r="O10" s="565">
        <v>6611</v>
      </c>
      <c r="P10" s="565">
        <v>279164</v>
      </c>
      <c r="Q10" s="565">
        <v>7670857</v>
      </c>
      <c r="R10" s="565">
        <v>4577193</v>
      </c>
      <c r="S10" s="565"/>
    </row>
    <row r="11" spans="1:19" ht="29.1" customHeight="1">
      <c r="A11" s="564" t="s">
        <v>1</v>
      </c>
      <c r="B11" s="565">
        <f t="shared" si="0"/>
        <v>13366</v>
      </c>
      <c r="C11" s="565">
        <v>10481</v>
      </c>
      <c r="D11" s="565">
        <v>1438</v>
      </c>
      <c r="E11" s="565">
        <v>1447</v>
      </c>
      <c r="F11" s="812">
        <v>13359</v>
      </c>
      <c r="G11" s="565">
        <v>4598</v>
      </c>
      <c r="H11" s="565">
        <v>570</v>
      </c>
      <c r="I11" s="565">
        <v>735</v>
      </c>
      <c r="J11" s="565">
        <v>5525</v>
      </c>
      <c r="K11" s="565">
        <v>709</v>
      </c>
      <c r="L11" s="565">
        <v>615</v>
      </c>
      <c r="M11" s="565">
        <v>607</v>
      </c>
      <c r="N11" s="814">
        <v>6568</v>
      </c>
      <c r="O11" s="565">
        <v>8331</v>
      </c>
      <c r="P11" s="565">
        <v>250467</v>
      </c>
      <c r="Q11" s="565">
        <v>6982809</v>
      </c>
      <c r="R11" s="565">
        <v>4124882</v>
      </c>
      <c r="S11" s="565"/>
    </row>
    <row r="12" spans="1:19" ht="29.1" customHeight="1">
      <c r="A12" s="564" t="s">
        <v>2</v>
      </c>
      <c r="B12" s="565">
        <f t="shared" si="0"/>
        <v>12934</v>
      </c>
      <c r="C12" s="565">
        <v>9942</v>
      </c>
      <c r="D12" s="565">
        <v>1489</v>
      </c>
      <c r="E12" s="565">
        <v>1503</v>
      </c>
      <c r="F12" s="812">
        <v>13053</v>
      </c>
      <c r="G12" s="565">
        <v>4383</v>
      </c>
      <c r="H12" s="565">
        <v>614</v>
      </c>
      <c r="I12" s="565">
        <v>791</v>
      </c>
      <c r="J12" s="565">
        <v>5184</v>
      </c>
      <c r="K12" s="565">
        <v>823</v>
      </c>
      <c r="L12" s="565">
        <v>656</v>
      </c>
      <c r="M12" s="565">
        <v>602</v>
      </c>
      <c r="N12" s="814">
        <v>6451</v>
      </c>
      <c r="O12" s="565">
        <v>8879</v>
      </c>
      <c r="P12" s="565">
        <v>183317</v>
      </c>
      <c r="Q12" s="565">
        <v>6746431</v>
      </c>
      <c r="R12" s="565">
        <v>4024702</v>
      </c>
      <c r="S12" s="565"/>
    </row>
    <row r="13" spans="1:19" ht="29.1" customHeight="1">
      <c r="A13" s="564" t="s">
        <v>3</v>
      </c>
      <c r="B13" s="565">
        <f t="shared" si="0"/>
        <v>11605</v>
      </c>
      <c r="C13" s="565">
        <v>8717</v>
      </c>
      <c r="D13" s="565">
        <v>1452</v>
      </c>
      <c r="E13" s="565">
        <v>1436</v>
      </c>
      <c r="F13" s="812">
        <v>12276</v>
      </c>
      <c r="G13" s="565">
        <v>3942</v>
      </c>
      <c r="H13" s="565">
        <v>618</v>
      </c>
      <c r="I13" s="565">
        <v>815</v>
      </c>
      <c r="J13" s="565">
        <v>4997</v>
      </c>
      <c r="K13" s="565">
        <v>803</v>
      </c>
      <c r="L13" s="565">
        <v>597</v>
      </c>
      <c r="M13" s="565">
        <v>504</v>
      </c>
      <c r="N13" s="814">
        <v>5785</v>
      </c>
      <c r="O13" s="565">
        <v>22194</v>
      </c>
      <c r="P13" s="565">
        <v>282218</v>
      </c>
      <c r="Q13" s="565">
        <v>6376486</v>
      </c>
      <c r="R13" s="565">
        <v>3755664</v>
      </c>
      <c r="S13" s="565"/>
    </row>
    <row r="14" spans="1:19" ht="29.1" customHeight="1">
      <c r="A14" s="567" t="s">
        <v>1017</v>
      </c>
      <c r="B14" s="568">
        <f t="shared" si="0"/>
        <v>10696</v>
      </c>
      <c r="C14" s="568">
        <v>7969</v>
      </c>
      <c r="D14" s="568">
        <v>1518</v>
      </c>
      <c r="E14" s="568">
        <v>1209</v>
      </c>
      <c r="F14" s="813">
        <v>11346</v>
      </c>
      <c r="G14" s="568">
        <v>6362</v>
      </c>
      <c r="H14" s="568">
        <v>1215</v>
      </c>
      <c r="I14" s="568">
        <v>1141</v>
      </c>
      <c r="J14" s="568">
        <v>1660</v>
      </c>
      <c r="K14" s="568">
        <v>278</v>
      </c>
      <c r="L14" s="568">
        <v>191</v>
      </c>
      <c r="M14" s="568">
        <v>499</v>
      </c>
      <c r="N14" s="815">
        <v>5140</v>
      </c>
      <c r="O14" s="568">
        <v>8775</v>
      </c>
      <c r="P14" s="568">
        <v>322315</v>
      </c>
      <c r="Q14" s="568">
        <v>5856446</v>
      </c>
      <c r="R14" s="568">
        <v>3411716</v>
      </c>
      <c r="S14" s="565"/>
    </row>
    <row r="15" spans="1:19" ht="47.25" customHeight="1">
      <c r="A15" s="1289" t="s">
        <v>1336</v>
      </c>
      <c r="B15" s="1289"/>
      <c r="C15" s="1289"/>
      <c r="D15" s="1289"/>
      <c r="E15" s="1289"/>
      <c r="F15" s="1289"/>
      <c r="G15" s="1289"/>
      <c r="H15" s="1289"/>
      <c r="I15" s="1289"/>
      <c r="J15" s="1289"/>
      <c r="K15" s="1289"/>
      <c r="L15" s="1289"/>
      <c r="M15" s="1289"/>
      <c r="N15" s="1289"/>
      <c r="O15" s="1289"/>
      <c r="P15" s="1289"/>
      <c r="Q15" s="1289"/>
      <c r="R15" s="1289"/>
    </row>
  </sheetData>
  <mergeCells count="18">
    <mergeCell ref="A15:R15"/>
    <mergeCell ref="P3:P4"/>
    <mergeCell ref="Q3:R3"/>
    <mergeCell ref="A1:R1"/>
    <mergeCell ref="A2:A4"/>
    <mergeCell ref="B2:E2"/>
    <mergeCell ref="N2:N4"/>
    <mergeCell ref="O2:R2"/>
    <mergeCell ref="B3:B4"/>
    <mergeCell ref="C3:C4"/>
    <mergeCell ref="D3:D4"/>
    <mergeCell ref="F2:M2"/>
    <mergeCell ref="E3:E4"/>
    <mergeCell ref="O3:O4"/>
    <mergeCell ref="F3:F4"/>
    <mergeCell ref="G3:I3"/>
    <mergeCell ref="M3:M4"/>
    <mergeCell ref="J3:L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56"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28"/>
  <sheetViews>
    <sheetView showGridLines="0" zoomScaleNormal="100" workbookViewId="0">
      <selection sqref="A1:L1"/>
    </sheetView>
  </sheetViews>
  <sheetFormatPr defaultColWidth="8.625" defaultRowHeight="12.75"/>
  <cols>
    <col min="1" max="12" width="8.875" style="539" customWidth="1"/>
    <col min="13" max="256" width="8.625" style="539"/>
    <col min="257" max="268" width="5.625" style="539" customWidth="1"/>
    <col min="269" max="512" width="8.625" style="539"/>
    <col min="513" max="524" width="5.625" style="539" customWidth="1"/>
    <col min="525" max="768" width="8.625" style="539"/>
    <col min="769" max="780" width="5.625" style="539" customWidth="1"/>
    <col min="781" max="1024" width="8.625" style="539"/>
    <col min="1025" max="1036" width="5.625" style="539" customWidth="1"/>
    <col min="1037" max="1280" width="8.625" style="539"/>
    <col min="1281" max="1292" width="5.625" style="539" customWidth="1"/>
    <col min="1293" max="1536" width="8.625" style="539"/>
    <col min="1537" max="1548" width="5.625" style="539" customWidth="1"/>
    <col min="1549" max="1792" width="8.625" style="539"/>
    <col min="1793" max="1804" width="5.625" style="539" customWidth="1"/>
    <col min="1805" max="2048" width="8.625" style="539"/>
    <col min="2049" max="2060" width="5.625" style="539" customWidth="1"/>
    <col min="2061" max="2304" width="8.625" style="539"/>
    <col min="2305" max="2316" width="5.625" style="539" customWidth="1"/>
    <col min="2317" max="2560" width="8.625" style="539"/>
    <col min="2561" max="2572" width="5.625" style="539" customWidth="1"/>
    <col min="2573" max="2816" width="8.625" style="539"/>
    <col min="2817" max="2828" width="5.625" style="539" customWidth="1"/>
    <col min="2829" max="3072" width="8.625" style="539"/>
    <col min="3073" max="3084" width="5.625" style="539" customWidth="1"/>
    <col min="3085" max="3328" width="8.625" style="539"/>
    <col min="3329" max="3340" width="5.625" style="539" customWidth="1"/>
    <col min="3341" max="3584" width="8.625" style="539"/>
    <col min="3585" max="3596" width="5.625" style="539" customWidth="1"/>
    <col min="3597" max="3840" width="8.625" style="539"/>
    <col min="3841" max="3852" width="5.625" style="539" customWidth="1"/>
    <col min="3853" max="4096" width="8.625" style="539"/>
    <col min="4097" max="4108" width="5.625" style="539" customWidth="1"/>
    <col min="4109" max="4352" width="8.625" style="539"/>
    <col min="4353" max="4364" width="5.625" style="539" customWidth="1"/>
    <col min="4365" max="4608" width="8.625" style="539"/>
    <col min="4609" max="4620" width="5.625" style="539" customWidth="1"/>
    <col min="4621" max="4864" width="8.625" style="539"/>
    <col min="4865" max="4876" width="5.625" style="539" customWidth="1"/>
    <col min="4877" max="5120" width="8.625" style="539"/>
    <col min="5121" max="5132" width="5.625" style="539" customWidth="1"/>
    <col min="5133" max="5376" width="8.625" style="539"/>
    <col min="5377" max="5388" width="5.625" style="539" customWidth="1"/>
    <col min="5389" max="5632" width="8.625" style="539"/>
    <col min="5633" max="5644" width="5.625" style="539" customWidth="1"/>
    <col min="5645" max="5888" width="8.625" style="539"/>
    <col min="5889" max="5900" width="5.625" style="539" customWidth="1"/>
    <col min="5901" max="6144" width="8.625" style="539"/>
    <col min="6145" max="6156" width="5.625" style="539" customWidth="1"/>
    <col min="6157" max="6400" width="8.625" style="539"/>
    <col min="6401" max="6412" width="5.625" style="539" customWidth="1"/>
    <col min="6413" max="6656" width="8.625" style="539"/>
    <col min="6657" max="6668" width="5.625" style="539" customWidth="1"/>
    <col min="6669" max="6912" width="8.625" style="539"/>
    <col min="6913" max="6924" width="5.625" style="539" customWidth="1"/>
    <col min="6925" max="7168" width="8.625" style="539"/>
    <col min="7169" max="7180" width="5.625" style="539" customWidth="1"/>
    <col min="7181" max="7424" width="8.625" style="539"/>
    <col min="7425" max="7436" width="5.625" style="539" customWidth="1"/>
    <col min="7437" max="7680" width="8.625" style="539"/>
    <col min="7681" max="7692" width="5.625" style="539" customWidth="1"/>
    <col min="7693" max="7936" width="8.625" style="539"/>
    <col min="7937" max="7948" width="5.625" style="539" customWidth="1"/>
    <col min="7949" max="8192" width="8.625" style="539"/>
    <col min="8193" max="8204" width="5.625" style="539" customWidth="1"/>
    <col min="8205" max="8448" width="8.625" style="539"/>
    <col min="8449" max="8460" width="5.625" style="539" customWidth="1"/>
    <col min="8461" max="8704" width="8.625" style="539"/>
    <col min="8705" max="8716" width="5.625" style="539" customWidth="1"/>
    <col min="8717" max="8960" width="8.625" style="539"/>
    <col min="8961" max="8972" width="5.625" style="539" customWidth="1"/>
    <col min="8973" max="9216" width="8.625" style="539"/>
    <col min="9217" max="9228" width="5.625" style="539" customWidth="1"/>
    <col min="9229" max="9472" width="8.625" style="539"/>
    <col min="9473" max="9484" width="5.625" style="539" customWidth="1"/>
    <col min="9485" max="9728" width="8.625" style="539"/>
    <col min="9729" max="9740" width="5.625" style="539" customWidth="1"/>
    <col min="9741" max="9984" width="8.625" style="539"/>
    <col min="9985" max="9996" width="5.625" style="539" customWidth="1"/>
    <col min="9997" max="10240" width="8.625" style="539"/>
    <col min="10241" max="10252" width="5.625" style="539" customWidth="1"/>
    <col min="10253" max="10496" width="8.625" style="539"/>
    <col min="10497" max="10508" width="5.625" style="539" customWidth="1"/>
    <col min="10509" max="10752" width="8.625" style="539"/>
    <col min="10753" max="10764" width="5.625" style="539" customWidth="1"/>
    <col min="10765" max="11008" width="8.625" style="539"/>
    <col min="11009" max="11020" width="5.625" style="539" customWidth="1"/>
    <col min="11021" max="11264" width="8.625" style="539"/>
    <col min="11265" max="11276" width="5.625" style="539" customWidth="1"/>
    <col min="11277" max="11520" width="8.625" style="539"/>
    <col min="11521" max="11532" width="5.625" style="539" customWidth="1"/>
    <col min="11533" max="11776" width="8.625" style="539"/>
    <col min="11777" max="11788" width="5.625" style="539" customWidth="1"/>
    <col min="11789" max="12032" width="8.625" style="539"/>
    <col min="12033" max="12044" width="5.625" style="539" customWidth="1"/>
    <col min="12045" max="12288" width="8.625" style="539"/>
    <col min="12289" max="12300" width="5.625" style="539" customWidth="1"/>
    <col min="12301" max="12544" width="8.625" style="539"/>
    <col min="12545" max="12556" width="5.625" style="539" customWidth="1"/>
    <col min="12557" max="12800" width="8.625" style="539"/>
    <col min="12801" max="12812" width="5.625" style="539" customWidth="1"/>
    <col min="12813" max="13056" width="8.625" style="539"/>
    <col min="13057" max="13068" width="5.625" style="539" customWidth="1"/>
    <col min="13069" max="13312" width="8.625" style="539"/>
    <col min="13313" max="13324" width="5.625" style="539" customWidth="1"/>
    <col min="13325" max="13568" width="8.625" style="539"/>
    <col min="13569" max="13580" width="5.625" style="539" customWidth="1"/>
    <col min="13581" max="13824" width="8.625" style="539"/>
    <col min="13825" max="13836" width="5.625" style="539" customWidth="1"/>
    <col min="13837" max="14080" width="8.625" style="539"/>
    <col min="14081" max="14092" width="5.625" style="539" customWidth="1"/>
    <col min="14093" max="14336" width="8.625" style="539"/>
    <col min="14337" max="14348" width="5.625" style="539" customWidth="1"/>
    <col min="14349" max="14592" width="8.625" style="539"/>
    <col min="14593" max="14604" width="5.625" style="539" customWidth="1"/>
    <col min="14605" max="14848" width="8.625" style="539"/>
    <col min="14849" max="14860" width="5.625" style="539" customWidth="1"/>
    <col min="14861" max="15104" width="8.625" style="539"/>
    <col min="15105" max="15116" width="5.625" style="539" customWidth="1"/>
    <col min="15117" max="15360" width="8.625" style="539"/>
    <col min="15361" max="15372" width="5.625" style="539" customWidth="1"/>
    <col min="15373" max="15616" width="8.625" style="539"/>
    <col min="15617" max="15628" width="5.625" style="539" customWidth="1"/>
    <col min="15629" max="15872" width="8.625" style="539"/>
    <col min="15873" max="15884" width="5.625" style="539" customWidth="1"/>
    <col min="15885" max="16128" width="8.625" style="539"/>
    <col min="16129" max="16140" width="5.625" style="539" customWidth="1"/>
    <col min="16141" max="16384" width="8.625" style="539"/>
  </cols>
  <sheetData>
    <row r="1" spans="1:14" s="569" customFormat="1" ht="25.5" customHeight="1">
      <c r="A1" s="1396" t="s">
        <v>1391</v>
      </c>
      <c r="B1" s="1396"/>
      <c r="C1" s="1396"/>
      <c r="D1" s="1396"/>
      <c r="E1" s="1396"/>
      <c r="F1" s="1396"/>
      <c r="G1" s="1396"/>
      <c r="H1" s="1396"/>
      <c r="I1" s="1396"/>
      <c r="J1" s="1396"/>
      <c r="K1" s="1396"/>
      <c r="L1" s="1396"/>
    </row>
    <row r="2" spans="1:14" s="569" customFormat="1" ht="19.5" customHeight="1">
      <c r="A2" s="1397"/>
      <c r="B2" s="1399" t="s">
        <v>1020</v>
      </c>
      <c r="C2" s="1400"/>
      <c r="D2" s="1401"/>
      <c r="E2" s="1399" t="s">
        <v>1021</v>
      </c>
      <c r="F2" s="1400"/>
      <c r="G2" s="1400"/>
      <c r="H2" s="1400"/>
      <c r="I2" s="1400"/>
      <c r="J2" s="1400"/>
      <c r="K2" s="1400"/>
      <c r="L2" s="1400"/>
    </row>
    <row r="3" spans="1:14" s="569" customFormat="1" ht="20.100000000000001" customHeight="1">
      <c r="A3" s="1398"/>
      <c r="B3" s="1402" t="s">
        <v>657</v>
      </c>
      <c r="C3" s="1402" t="s">
        <v>658</v>
      </c>
      <c r="D3" s="1403" t="s">
        <v>659</v>
      </c>
      <c r="E3" s="1402" t="s">
        <v>657</v>
      </c>
      <c r="F3" s="1392" t="s">
        <v>660</v>
      </c>
      <c r="G3" s="1392"/>
      <c r="H3" s="1392"/>
      <c r="I3" s="1392" t="s">
        <v>661</v>
      </c>
      <c r="J3" s="1392"/>
      <c r="K3" s="1392"/>
      <c r="L3" s="1402" t="s">
        <v>662</v>
      </c>
    </row>
    <row r="4" spans="1:14" s="569" customFormat="1" ht="20.100000000000001" customHeight="1">
      <c r="A4" s="1398"/>
      <c r="B4" s="1390"/>
      <c r="C4" s="1390"/>
      <c r="D4" s="1404"/>
      <c r="E4" s="1390"/>
      <c r="F4" s="1393" t="s">
        <v>1022</v>
      </c>
      <c r="G4" s="1389" t="s">
        <v>663</v>
      </c>
      <c r="H4" s="1390" t="s">
        <v>664</v>
      </c>
      <c r="I4" s="1393" t="s">
        <v>1022</v>
      </c>
      <c r="J4" s="1390" t="s">
        <v>665</v>
      </c>
      <c r="K4" s="1389" t="s">
        <v>666</v>
      </c>
      <c r="L4" s="1390"/>
    </row>
    <row r="5" spans="1:14" s="569" customFormat="1" ht="20.100000000000001" customHeight="1">
      <c r="A5" s="1398"/>
      <c r="B5" s="1390"/>
      <c r="C5" s="1390"/>
      <c r="D5" s="1404"/>
      <c r="E5" s="1390"/>
      <c r="F5" s="1393"/>
      <c r="G5" s="1390"/>
      <c r="H5" s="1390"/>
      <c r="I5" s="1393"/>
      <c r="J5" s="1390"/>
      <c r="K5" s="1390"/>
      <c r="L5" s="1390"/>
    </row>
    <row r="6" spans="1:14" s="569" customFormat="1" ht="54" customHeight="1">
      <c r="A6" s="1398"/>
      <c r="B6" s="1391"/>
      <c r="C6" s="1391"/>
      <c r="D6" s="1405"/>
      <c r="E6" s="1391"/>
      <c r="F6" s="1394"/>
      <c r="G6" s="1391"/>
      <c r="H6" s="1391"/>
      <c r="I6" s="1394"/>
      <c r="J6" s="1391"/>
      <c r="K6" s="1391"/>
      <c r="L6" s="1391"/>
    </row>
    <row r="7" spans="1:14" s="569" customFormat="1" ht="26.25" customHeight="1">
      <c r="A7" s="564" t="s">
        <v>161</v>
      </c>
      <c r="B7" s="570">
        <f t="shared" ref="B7:B16" si="0">SUM(C7:D7)</f>
        <v>8255</v>
      </c>
      <c r="C7" s="570">
        <v>2444</v>
      </c>
      <c r="D7" s="816">
        <v>5811</v>
      </c>
      <c r="E7" s="570">
        <v>83535</v>
      </c>
      <c r="F7" s="570">
        <v>8930</v>
      </c>
      <c r="G7" s="570">
        <v>468</v>
      </c>
      <c r="H7" s="570">
        <v>1686</v>
      </c>
      <c r="I7" s="570">
        <v>71180</v>
      </c>
      <c r="J7" s="570">
        <v>1390</v>
      </c>
      <c r="K7" s="570">
        <v>48449</v>
      </c>
      <c r="L7" s="570">
        <v>3425</v>
      </c>
      <c r="N7" s="571"/>
    </row>
    <row r="8" spans="1:14" s="569" customFormat="1" ht="26.25" customHeight="1">
      <c r="A8" s="564" t="s">
        <v>17</v>
      </c>
      <c r="B8" s="570">
        <f t="shared" si="0"/>
        <v>5905</v>
      </c>
      <c r="C8" s="570">
        <v>1655</v>
      </c>
      <c r="D8" s="816">
        <v>4250</v>
      </c>
      <c r="E8" s="570">
        <v>76562</v>
      </c>
      <c r="F8" s="570">
        <v>10637</v>
      </c>
      <c r="G8" s="570">
        <v>459</v>
      </c>
      <c r="H8" s="570">
        <v>2072</v>
      </c>
      <c r="I8" s="570">
        <v>62744</v>
      </c>
      <c r="J8" s="570">
        <v>1133</v>
      </c>
      <c r="K8" s="570">
        <v>43955</v>
      </c>
      <c r="L8" s="570">
        <v>3181</v>
      </c>
      <c r="N8" s="571"/>
    </row>
    <row r="9" spans="1:14" s="569" customFormat="1" ht="26.25" customHeight="1">
      <c r="A9" s="564" t="s">
        <v>18</v>
      </c>
      <c r="B9" s="570">
        <f t="shared" si="0"/>
        <v>7259</v>
      </c>
      <c r="C9" s="570">
        <v>1985</v>
      </c>
      <c r="D9" s="816">
        <v>5274</v>
      </c>
      <c r="E9" s="570">
        <v>79193</v>
      </c>
      <c r="F9" s="570">
        <v>9690</v>
      </c>
      <c r="G9" s="570">
        <v>450</v>
      </c>
      <c r="H9" s="570">
        <v>2054</v>
      </c>
      <c r="I9" s="570">
        <v>65882</v>
      </c>
      <c r="J9" s="570">
        <v>1627</v>
      </c>
      <c r="K9" s="570">
        <v>45120</v>
      </c>
      <c r="L9" s="570">
        <v>3621</v>
      </c>
      <c r="N9" s="571"/>
    </row>
    <row r="10" spans="1:14" s="569" customFormat="1" ht="26.25" customHeight="1">
      <c r="A10" s="564" t="s">
        <v>19</v>
      </c>
      <c r="B10" s="570">
        <f t="shared" si="0"/>
        <v>7684</v>
      </c>
      <c r="C10" s="570">
        <v>2069</v>
      </c>
      <c r="D10" s="816">
        <v>5615</v>
      </c>
      <c r="E10" s="570">
        <v>93718</v>
      </c>
      <c r="F10" s="570">
        <v>9749</v>
      </c>
      <c r="G10" s="570">
        <v>486</v>
      </c>
      <c r="H10" s="570">
        <v>1723</v>
      </c>
      <c r="I10" s="570">
        <v>80341</v>
      </c>
      <c r="J10" s="570">
        <v>1575</v>
      </c>
      <c r="K10" s="570">
        <v>48200</v>
      </c>
      <c r="L10" s="570">
        <v>3628</v>
      </c>
      <c r="N10" s="571"/>
    </row>
    <row r="11" spans="1:14" s="569" customFormat="1" ht="26.25" customHeight="1">
      <c r="A11" s="564" t="s">
        <v>20</v>
      </c>
      <c r="B11" s="570">
        <f t="shared" si="0"/>
        <v>7095</v>
      </c>
      <c r="C11" s="570">
        <v>2325</v>
      </c>
      <c r="D11" s="816">
        <v>4770</v>
      </c>
      <c r="E11" s="570">
        <v>87879</v>
      </c>
      <c r="F11" s="570">
        <v>10797</v>
      </c>
      <c r="G11" s="570">
        <v>569</v>
      </c>
      <c r="H11" s="570">
        <v>1632</v>
      </c>
      <c r="I11" s="570">
        <v>73783</v>
      </c>
      <c r="J11" s="570">
        <v>1805</v>
      </c>
      <c r="K11" s="570">
        <v>48486</v>
      </c>
      <c r="L11" s="570">
        <v>3299</v>
      </c>
      <c r="N11" s="571"/>
    </row>
    <row r="12" spans="1:14" s="569" customFormat="1" ht="26.25" customHeight="1">
      <c r="A12" s="564" t="s">
        <v>21</v>
      </c>
      <c r="B12" s="570">
        <f t="shared" si="0"/>
        <v>7062</v>
      </c>
      <c r="C12" s="570">
        <v>2296</v>
      </c>
      <c r="D12" s="816">
        <v>4766</v>
      </c>
      <c r="E12" s="570">
        <v>88674</v>
      </c>
      <c r="F12" s="570">
        <v>8047</v>
      </c>
      <c r="G12" s="570">
        <v>490</v>
      </c>
      <c r="H12" s="570">
        <v>1360</v>
      </c>
      <c r="I12" s="570">
        <v>76769</v>
      </c>
      <c r="J12" s="570">
        <v>2010</v>
      </c>
      <c r="K12" s="570">
        <v>48092</v>
      </c>
      <c r="L12" s="570">
        <v>3858</v>
      </c>
      <c r="N12" s="571"/>
    </row>
    <row r="13" spans="1:14" s="569" customFormat="1" ht="26.25" customHeight="1">
      <c r="A13" s="564" t="s">
        <v>1</v>
      </c>
      <c r="B13" s="570">
        <f t="shared" si="0"/>
        <v>6781</v>
      </c>
      <c r="C13" s="570">
        <v>2325</v>
      </c>
      <c r="D13" s="816">
        <v>4456</v>
      </c>
      <c r="E13" s="570">
        <v>95050</v>
      </c>
      <c r="F13" s="570">
        <v>8056</v>
      </c>
      <c r="G13" s="570">
        <v>391</v>
      </c>
      <c r="H13" s="570">
        <v>1562</v>
      </c>
      <c r="I13" s="570">
        <v>83438</v>
      </c>
      <c r="J13" s="570">
        <v>1929</v>
      </c>
      <c r="K13" s="570">
        <v>54181</v>
      </c>
      <c r="L13" s="570">
        <v>3556</v>
      </c>
      <c r="N13" s="571"/>
    </row>
    <row r="14" spans="1:14" s="569" customFormat="1" ht="26.25" customHeight="1">
      <c r="A14" s="564" t="s">
        <v>2</v>
      </c>
      <c r="B14" s="570">
        <f t="shared" si="0"/>
        <v>6156</v>
      </c>
      <c r="C14" s="570">
        <v>1804</v>
      </c>
      <c r="D14" s="816">
        <v>4352</v>
      </c>
      <c r="E14" s="570">
        <v>102103</v>
      </c>
      <c r="F14" s="570">
        <v>8936</v>
      </c>
      <c r="G14" s="570">
        <v>446</v>
      </c>
      <c r="H14" s="570">
        <v>1693</v>
      </c>
      <c r="I14" s="570">
        <v>89755</v>
      </c>
      <c r="J14" s="570">
        <v>1875</v>
      </c>
      <c r="K14" s="570">
        <v>50854</v>
      </c>
      <c r="L14" s="570">
        <v>3412</v>
      </c>
      <c r="N14" s="571"/>
    </row>
    <row r="15" spans="1:14" s="569" customFormat="1" ht="26.25" customHeight="1">
      <c r="A15" s="564" t="s">
        <v>3</v>
      </c>
      <c r="B15" s="570">
        <f t="shared" si="0"/>
        <v>7646</v>
      </c>
      <c r="C15" s="570">
        <v>2614</v>
      </c>
      <c r="D15" s="816">
        <v>5032</v>
      </c>
      <c r="E15" s="570">
        <v>100306</v>
      </c>
      <c r="F15" s="570">
        <v>9993</v>
      </c>
      <c r="G15" s="570">
        <v>487</v>
      </c>
      <c r="H15" s="570">
        <v>1236</v>
      </c>
      <c r="I15" s="570">
        <v>87208</v>
      </c>
      <c r="J15" s="570">
        <v>2029</v>
      </c>
      <c r="K15" s="570">
        <v>53004</v>
      </c>
      <c r="L15" s="570">
        <v>3105</v>
      </c>
      <c r="N15" s="571"/>
    </row>
    <row r="16" spans="1:14" s="569" customFormat="1" ht="26.25" customHeight="1">
      <c r="A16" s="564" t="s">
        <v>1019</v>
      </c>
      <c r="B16" s="572">
        <f t="shared" si="0"/>
        <v>7073</v>
      </c>
      <c r="C16" s="572">
        <v>2018</v>
      </c>
      <c r="D16" s="817">
        <v>5055</v>
      </c>
      <c r="E16" s="572">
        <v>92238</v>
      </c>
      <c r="F16" s="572">
        <v>9490</v>
      </c>
      <c r="G16" s="572">
        <v>559</v>
      </c>
      <c r="H16" s="572">
        <v>1192</v>
      </c>
      <c r="I16" s="572">
        <v>79826</v>
      </c>
      <c r="J16" s="572">
        <v>1925</v>
      </c>
      <c r="K16" s="572">
        <v>51356</v>
      </c>
      <c r="L16" s="572">
        <v>2922</v>
      </c>
      <c r="N16" s="571"/>
    </row>
    <row r="17" spans="1:12" ht="73.5" customHeight="1">
      <c r="A17" s="1395" t="s">
        <v>1023</v>
      </c>
      <c r="B17" s="1395"/>
      <c r="C17" s="1395"/>
      <c r="D17" s="1395"/>
      <c r="E17" s="1395"/>
      <c r="F17" s="1395"/>
      <c r="G17" s="1395"/>
      <c r="H17" s="1395"/>
      <c r="I17" s="1395"/>
      <c r="J17" s="1395"/>
      <c r="K17" s="1395"/>
      <c r="L17" s="1395"/>
    </row>
    <row r="18" spans="1:12" ht="20.100000000000001" customHeight="1"/>
    <row r="19" spans="1:12" ht="20.100000000000001" customHeight="1"/>
    <row r="20" spans="1:12" ht="20.100000000000001" customHeight="1"/>
    <row r="21" spans="1:12" ht="20.100000000000001" customHeight="1"/>
    <row r="22" spans="1:12" ht="20.100000000000001" customHeight="1"/>
    <row r="23" spans="1:12" ht="20.100000000000001" customHeight="1"/>
    <row r="24" spans="1:12" ht="20.100000000000001" customHeight="1"/>
    <row r="25" spans="1:12" ht="20.100000000000001" customHeight="1"/>
    <row r="26" spans="1:12" ht="20.100000000000001" customHeight="1"/>
    <row r="27" spans="1:12" ht="20.100000000000001" customHeight="1"/>
    <row r="28" spans="1:12" ht="20.100000000000001" customHeight="1"/>
  </sheetData>
  <mergeCells count="18">
    <mergeCell ref="A17:L17"/>
    <mergeCell ref="A1:L1"/>
    <mergeCell ref="A2:A6"/>
    <mergeCell ref="B2:D2"/>
    <mergeCell ref="E2:L2"/>
    <mergeCell ref="B3:B6"/>
    <mergeCell ref="C3:C6"/>
    <mergeCell ref="D3:D6"/>
    <mergeCell ref="E3:E6"/>
    <mergeCell ref="L3:L6"/>
    <mergeCell ref="G4:G6"/>
    <mergeCell ref="H4:H6"/>
    <mergeCell ref="J4:J6"/>
    <mergeCell ref="K4:K6"/>
    <mergeCell ref="F3:H3"/>
    <mergeCell ref="I3:K3"/>
    <mergeCell ref="F4:F6"/>
    <mergeCell ref="I4:I6"/>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6"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7"/>
  <sheetViews>
    <sheetView showGridLines="0" workbookViewId="0">
      <selection sqref="A1:M1"/>
    </sheetView>
  </sheetViews>
  <sheetFormatPr defaultColWidth="8.875" defaultRowHeight="15.75"/>
  <cols>
    <col min="1" max="1" width="11.625" style="575" customWidth="1"/>
    <col min="2" max="3" width="10.625" style="575" customWidth="1"/>
    <col min="4" max="6" width="9.625" style="575" customWidth="1"/>
    <col min="7" max="13" width="8.625" style="575" customWidth="1"/>
    <col min="14" max="127" width="9" style="575"/>
    <col min="128" max="128" width="11.625" style="575" customWidth="1"/>
    <col min="129" max="129" width="3.125" style="575" customWidth="1"/>
    <col min="130" max="131" width="10.625" style="575" customWidth="1"/>
    <col min="132" max="134" width="9.625" style="575" customWidth="1"/>
    <col min="135" max="141" width="8.625" style="575" customWidth="1"/>
    <col min="142" max="383" width="9" style="575"/>
    <col min="384" max="384" width="11.625" style="575" customWidth="1"/>
    <col min="385" max="385" width="3.125" style="575" customWidth="1"/>
    <col min="386" max="387" width="10.625" style="575" customWidth="1"/>
    <col min="388" max="390" width="9.625" style="575" customWidth="1"/>
    <col min="391" max="397" width="8.625" style="575" customWidth="1"/>
    <col min="398" max="639" width="9" style="575"/>
    <col min="640" max="640" width="11.625" style="575" customWidth="1"/>
    <col min="641" max="641" width="3.125" style="575" customWidth="1"/>
    <col min="642" max="643" width="10.625" style="575" customWidth="1"/>
    <col min="644" max="646" width="9.625" style="575" customWidth="1"/>
    <col min="647" max="653" width="8.625" style="575" customWidth="1"/>
    <col min="654" max="895" width="9" style="575"/>
    <col min="896" max="896" width="11.625" style="575" customWidth="1"/>
    <col min="897" max="897" width="3.125" style="575" customWidth="1"/>
    <col min="898" max="899" width="10.625" style="575" customWidth="1"/>
    <col min="900" max="902" width="9.625" style="575" customWidth="1"/>
    <col min="903" max="909" width="8.625" style="575" customWidth="1"/>
    <col min="910" max="1151" width="9" style="575"/>
    <col min="1152" max="1152" width="11.625" style="575" customWidth="1"/>
    <col min="1153" max="1153" width="3.125" style="575" customWidth="1"/>
    <col min="1154" max="1155" width="10.625" style="575" customWidth="1"/>
    <col min="1156" max="1158" width="9.625" style="575" customWidth="1"/>
    <col min="1159" max="1165" width="8.625" style="575" customWidth="1"/>
    <col min="1166" max="1407" width="9" style="575"/>
    <col min="1408" max="1408" width="11.625" style="575" customWidth="1"/>
    <col min="1409" max="1409" width="3.125" style="575" customWidth="1"/>
    <col min="1410" max="1411" width="10.625" style="575" customWidth="1"/>
    <col min="1412" max="1414" width="9.625" style="575" customWidth="1"/>
    <col min="1415" max="1421" width="8.625" style="575" customWidth="1"/>
    <col min="1422" max="1663" width="9" style="575"/>
    <col min="1664" max="1664" width="11.625" style="575" customWidth="1"/>
    <col min="1665" max="1665" width="3.125" style="575" customWidth="1"/>
    <col min="1666" max="1667" width="10.625" style="575" customWidth="1"/>
    <col min="1668" max="1670" width="9.625" style="575" customWidth="1"/>
    <col min="1671" max="1677" width="8.625" style="575" customWidth="1"/>
    <col min="1678" max="1919" width="9" style="575"/>
    <col min="1920" max="1920" width="11.625" style="575" customWidth="1"/>
    <col min="1921" max="1921" width="3.125" style="575" customWidth="1"/>
    <col min="1922" max="1923" width="10.625" style="575" customWidth="1"/>
    <col min="1924" max="1926" width="9.625" style="575" customWidth="1"/>
    <col min="1927" max="1933" width="8.625" style="575" customWidth="1"/>
    <col min="1934" max="2175" width="9" style="575"/>
    <col min="2176" max="2176" width="11.625" style="575" customWidth="1"/>
    <col min="2177" max="2177" width="3.125" style="575" customWidth="1"/>
    <col min="2178" max="2179" width="10.625" style="575" customWidth="1"/>
    <col min="2180" max="2182" width="9.625" style="575" customWidth="1"/>
    <col min="2183" max="2189" width="8.625" style="575" customWidth="1"/>
    <col min="2190" max="2431" width="9" style="575"/>
    <col min="2432" max="2432" width="11.625" style="575" customWidth="1"/>
    <col min="2433" max="2433" width="3.125" style="575" customWidth="1"/>
    <col min="2434" max="2435" width="10.625" style="575" customWidth="1"/>
    <col min="2436" max="2438" width="9.625" style="575" customWidth="1"/>
    <col min="2439" max="2445" width="8.625" style="575" customWidth="1"/>
    <col min="2446" max="2687" width="9" style="575"/>
    <col min="2688" max="2688" width="11.625" style="575" customWidth="1"/>
    <col min="2689" max="2689" width="3.125" style="575" customWidth="1"/>
    <col min="2690" max="2691" width="10.625" style="575" customWidth="1"/>
    <col min="2692" max="2694" width="9.625" style="575" customWidth="1"/>
    <col min="2695" max="2701" width="8.625" style="575" customWidth="1"/>
    <col min="2702" max="2943" width="9" style="575"/>
    <col min="2944" max="2944" width="11.625" style="575" customWidth="1"/>
    <col min="2945" max="2945" width="3.125" style="575" customWidth="1"/>
    <col min="2946" max="2947" width="10.625" style="575" customWidth="1"/>
    <col min="2948" max="2950" width="9.625" style="575" customWidth="1"/>
    <col min="2951" max="2957" width="8.625" style="575" customWidth="1"/>
    <col min="2958" max="3199" width="9" style="575"/>
    <col min="3200" max="3200" width="11.625" style="575" customWidth="1"/>
    <col min="3201" max="3201" width="3.125" style="575" customWidth="1"/>
    <col min="3202" max="3203" width="10.625" style="575" customWidth="1"/>
    <col min="3204" max="3206" width="9.625" style="575" customWidth="1"/>
    <col min="3207" max="3213" width="8.625" style="575" customWidth="1"/>
    <col min="3214" max="3455" width="9" style="575"/>
    <col min="3456" max="3456" width="11.625" style="575" customWidth="1"/>
    <col min="3457" max="3457" width="3.125" style="575" customWidth="1"/>
    <col min="3458" max="3459" width="10.625" style="575" customWidth="1"/>
    <col min="3460" max="3462" width="9.625" style="575" customWidth="1"/>
    <col min="3463" max="3469" width="8.625" style="575" customWidth="1"/>
    <col min="3470" max="3711" width="9" style="575"/>
    <col min="3712" max="3712" width="11.625" style="575" customWidth="1"/>
    <col min="3713" max="3713" width="3.125" style="575" customWidth="1"/>
    <col min="3714" max="3715" width="10.625" style="575" customWidth="1"/>
    <col min="3716" max="3718" width="9.625" style="575" customWidth="1"/>
    <col min="3719" max="3725" width="8.625" style="575" customWidth="1"/>
    <col min="3726" max="3967" width="9" style="575"/>
    <col min="3968" max="3968" width="11.625" style="575" customWidth="1"/>
    <col min="3969" max="3969" width="3.125" style="575" customWidth="1"/>
    <col min="3970" max="3971" width="10.625" style="575" customWidth="1"/>
    <col min="3972" max="3974" width="9.625" style="575" customWidth="1"/>
    <col min="3975" max="3981" width="8.625" style="575" customWidth="1"/>
    <col min="3982" max="4223" width="9" style="575"/>
    <col min="4224" max="4224" width="11.625" style="575" customWidth="1"/>
    <col min="4225" max="4225" width="3.125" style="575" customWidth="1"/>
    <col min="4226" max="4227" width="10.625" style="575" customWidth="1"/>
    <col min="4228" max="4230" width="9.625" style="575" customWidth="1"/>
    <col min="4231" max="4237" width="8.625" style="575" customWidth="1"/>
    <col min="4238" max="4479" width="9" style="575"/>
    <col min="4480" max="4480" width="11.625" style="575" customWidth="1"/>
    <col min="4481" max="4481" width="3.125" style="575" customWidth="1"/>
    <col min="4482" max="4483" width="10.625" style="575" customWidth="1"/>
    <col min="4484" max="4486" width="9.625" style="575" customWidth="1"/>
    <col min="4487" max="4493" width="8.625" style="575" customWidth="1"/>
    <col min="4494" max="4735" width="9" style="575"/>
    <col min="4736" max="4736" width="11.625" style="575" customWidth="1"/>
    <col min="4737" max="4737" width="3.125" style="575" customWidth="1"/>
    <col min="4738" max="4739" width="10.625" style="575" customWidth="1"/>
    <col min="4740" max="4742" width="9.625" style="575" customWidth="1"/>
    <col min="4743" max="4749" width="8.625" style="575" customWidth="1"/>
    <col min="4750" max="4991" width="9" style="575"/>
    <col min="4992" max="4992" width="11.625" style="575" customWidth="1"/>
    <col min="4993" max="4993" width="3.125" style="575" customWidth="1"/>
    <col min="4994" max="4995" width="10.625" style="575" customWidth="1"/>
    <col min="4996" max="4998" width="9.625" style="575" customWidth="1"/>
    <col min="4999" max="5005" width="8.625" style="575" customWidth="1"/>
    <col min="5006" max="5247" width="9" style="575"/>
    <col min="5248" max="5248" width="11.625" style="575" customWidth="1"/>
    <col min="5249" max="5249" width="3.125" style="575" customWidth="1"/>
    <col min="5250" max="5251" width="10.625" style="575" customWidth="1"/>
    <col min="5252" max="5254" width="9.625" style="575" customWidth="1"/>
    <col min="5255" max="5261" width="8.625" style="575" customWidth="1"/>
    <col min="5262" max="5503" width="9" style="575"/>
    <col min="5504" max="5504" width="11.625" style="575" customWidth="1"/>
    <col min="5505" max="5505" width="3.125" style="575" customWidth="1"/>
    <col min="5506" max="5507" width="10.625" style="575" customWidth="1"/>
    <col min="5508" max="5510" width="9.625" style="575" customWidth="1"/>
    <col min="5511" max="5517" width="8.625" style="575" customWidth="1"/>
    <col min="5518" max="5759" width="9" style="575"/>
    <col min="5760" max="5760" width="11.625" style="575" customWidth="1"/>
    <col min="5761" max="5761" width="3.125" style="575" customWidth="1"/>
    <col min="5762" max="5763" width="10.625" style="575" customWidth="1"/>
    <col min="5764" max="5766" width="9.625" style="575" customWidth="1"/>
    <col min="5767" max="5773" width="8.625" style="575" customWidth="1"/>
    <col min="5774" max="6015" width="9" style="575"/>
    <col min="6016" max="6016" width="11.625" style="575" customWidth="1"/>
    <col min="6017" max="6017" width="3.125" style="575" customWidth="1"/>
    <col min="6018" max="6019" width="10.625" style="575" customWidth="1"/>
    <col min="6020" max="6022" width="9.625" style="575" customWidth="1"/>
    <col min="6023" max="6029" width="8.625" style="575" customWidth="1"/>
    <col min="6030" max="6271" width="9" style="575"/>
    <col min="6272" max="6272" width="11.625" style="575" customWidth="1"/>
    <col min="6273" max="6273" width="3.125" style="575" customWidth="1"/>
    <col min="6274" max="6275" width="10.625" style="575" customWidth="1"/>
    <col min="6276" max="6278" width="9.625" style="575" customWidth="1"/>
    <col min="6279" max="6285" width="8.625" style="575" customWidth="1"/>
    <col min="6286" max="6527" width="9" style="575"/>
    <col min="6528" max="6528" width="11.625" style="575" customWidth="1"/>
    <col min="6529" max="6529" width="3.125" style="575" customWidth="1"/>
    <col min="6530" max="6531" width="10.625" style="575" customWidth="1"/>
    <col min="6532" max="6534" width="9.625" style="575" customWidth="1"/>
    <col min="6535" max="6541" width="8.625" style="575" customWidth="1"/>
    <col min="6542" max="6783" width="9" style="575"/>
    <col min="6784" max="6784" width="11.625" style="575" customWidth="1"/>
    <col min="6785" max="6785" width="3.125" style="575" customWidth="1"/>
    <col min="6786" max="6787" width="10.625" style="575" customWidth="1"/>
    <col min="6788" max="6790" width="9.625" style="575" customWidth="1"/>
    <col min="6791" max="6797" width="8.625" style="575" customWidth="1"/>
    <col min="6798" max="7039" width="9" style="575"/>
    <col min="7040" max="7040" width="11.625" style="575" customWidth="1"/>
    <col min="7041" max="7041" width="3.125" style="575" customWidth="1"/>
    <col min="7042" max="7043" width="10.625" style="575" customWidth="1"/>
    <col min="7044" max="7046" width="9.625" style="575" customWidth="1"/>
    <col min="7047" max="7053" width="8.625" style="575" customWidth="1"/>
    <col min="7054" max="7295" width="9" style="575"/>
    <col min="7296" max="7296" width="11.625" style="575" customWidth="1"/>
    <col min="7297" max="7297" width="3.125" style="575" customWidth="1"/>
    <col min="7298" max="7299" width="10.625" style="575" customWidth="1"/>
    <col min="7300" max="7302" width="9.625" style="575" customWidth="1"/>
    <col min="7303" max="7309" width="8.625" style="575" customWidth="1"/>
    <col min="7310" max="7551" width="9" style="575"/>
    <col min="7552" max="7552" width="11.625" style="575" customWidth="1"/>
    <col min="7553" max="7553" width="3.125" style="575" customWidth="1"/>
    <col min="7554" max="7555" width="10.625" style="575" customWidth="1"/>
    <col min="7556" max="7558" width="9.625" style="575" customWidth="1"/>
    <col min="7559" max="7565" width="8.625" style="575" customWidth="1"/>
    <col min="7566" max="7807" width="9" style="575"/>
    <col min="7808" max="7808" width="11.625" style="575" customWidth="1"/>
    <col min="7809" max="7809" width="3.125" style="575" customWidth="1"/>
    <col min="7810" max="7811" width="10.625" style="575" customWidth="1"/>
    <col min="7812" max="7814" width="9.625" style="575" customWidth="1"/>
    <col min="7815" max="7821" width="8.625" style="575" customWidth="1"/>
    <col min="7822" max="8063" width="9" style="575"/>
    <col min="8064" max="8064" width="11.625" style="575" customWidth="1"/>
    <col min="8065" max="8065" width="3.125" style="575" customWidth="1"/>
    <col min="8066" max="8067" width="10.625" style="575" customWidth="1"/>
    <col min="8068" max="8070" width="9.625" style="575" customWidth="1"/>
    <col min="8071" max="8077" width="8.625" style="575" customWidth="1"/>
    <col min="8078" max="8319" width="9" style="575"/>
    <col min="8320" max="8320" width="11.625" style="575" customWidth="1"/>
    <col min="8321" max="8321" width="3.125" style="575" customWidth="1"/>
    <col min="8322" max="8323" width="10.625" style="575" customWidth="1"/>
    <col min="8324" max="8326" width="9.625" style="575" customWidth="1"/>
    <col min="8327" max="8333" width="8.625" style="575" customWidth="1"/>
    <col min="8334" max="8575" width="9" style="575"/>
    <col min="8576" max="8576" width="11.625" style="575" customWidth="1"/>
    <col min="8577" max="8577" width="3.125" style="575" customWidth="1"/>
    <col min="8578" max="8579" width="10.625" style="575" customWidth="1"/>
    <col min="8580" max="8582" width="9.625" style="575" customWidth="1"/>
    <col min="8583" max="8589" width="8.625" style="575" customWidth="1"/>
    <col min="8590" max="8831" width="9" style="575"/>
    <col min="8832" max="8832" width="11.625" style="575" customWidth="1"/>
    <col min="8833" max="8833" width="3.125" style="575" customWidth="1"/>
    <col min="8834" max="8835" width="10.625" style="575" customWidth="1"/>
    <col min="8836" max="8838" width="9.625" style="575" customWidth="1"/>
    <col min="8839" max="8845" width="8.625" style="575" customWidth="1"/>
    <col min="8846" max="9087" width="9" style="575"/>
    <col min="9088" max="9088" width="11.625" style="575" customWidth="1"/>
    <col min="9089" max="9089" width="3.125" style="575" customWidth="1"/>
    <col min="9090" max="9091" width="10.625" style="575" customWidth="1"/>
    <col min="9092" max="9094" width="9.625" style="575" customWidth="1"/>
    <col min="9095" max="9101" width="8.625" style="575" customWidth="1"/>
    <col min="9102" max="9343" width="9" style="575"/>
    <col min="9344" max="9344" width="11.625" style="575" customWidth="1"/>
    <col min="9345" max="9345" width="3.125" style="575" customWidth="1"/>
    <col min="9346" max="9347" width="10.625" style="575" customWidth="1"/>
    <col min="9348" max="9350" width="9.625" style="575" customWidth="1"/>
    <col min="9351" max="9357" width="8.625" style="575" customWidth="1"/>
    <col min="9358" max="9599" width="9" style="575"/>
    <col min="9600" max="9600" width="11.625" style="575" customWidth="1"/>
    <col min="9601" max="9601" width="3.125" style="575" customWidth="1"/>
    <col min="9602" max="9603" width="10.625" style="575" customWidth="1"/>
    <col min="9604" max="9606" width="9.625" style="575" customWidth="1"/>
    <col min="9607" max="9613" width="8.625" style="575" customWidth="1"/>
    <col min="9614" max="9855" width="9" style="575"/>
    <col min="9856" max="9856" width="11.625" style="575" customWidth="1"/>
    <col min="9857" max="9857" width="3.125" style="575" customWidth="1"/>
    <col min="9858" max="9859" width="10.625" style="575" customWidth="1"/>
    <col min="9860" max="9862" width="9.625" style="575" customWidth="1"/>
    <col min="9863" max="9869" width="8.625" style="575" customWidth="1"/>
    <col min="9870" max="10111" width="9" style="575"/>
    <col min="10112" max="10112" width="11.625" style="575" customWidth="1"/>
    <col min="10113" max="10113" width="3.125" style="575" customWidth="1"/>
    <col min="10114" max="10115" width="10.625" style="575" customWidth="1"/>
    <col min="10116" max="10118" width="9.625" style="575" customWidth="1"/>
    <col min="10119" max="10125" width="8.625" style="575" customWidth="1"/>
    <col min="10126" max="10367" width="9" style="575"/>
    <col min="10368" max="10368" width="11.625" style="575" customWidth="1"/>
    <col min="10369" max="10369" width="3.125" style="575" customWidth="1"/>
    <col min="10370" max="10371" width="10.625" style="575" customWidth="1"/>
    <col min="10372" max="10374" width="9.625" style="575" customWidth="1"/>
    <col min="10375" max="10381" width="8.625" style="575" customWidth="1"/>
    <col min="10382" max="10623" width="9" style="575"/>
    <col min="10624" max="10624" width="11.625" style="575" customWidth="1"/>
    <col min="10625" max="10625" width="3.125" style="575" customWidth="1"/>
    <col min="10626" max="10627" width="10.625" style="575" customWidth="1"/>
    <col min="10628" max="10630" width="9.625" style="575" customWidth="1"/>
    <col min="10631" max="10637" width="8.625" style="575" customWidth="1"/>
    <col min="10638" max="10879" width="9" style="575"/>
    <col min="10880" max="10880" width="11.625" style="575" customWidth="1"/>
    <col min="10881" max="10881" width="3.125" style="575" customWidth="1"/>
    <col min="10882" max="10883" width="10.625" style="575" customWidth="1"/>
    <col min="10884" max="10886" width="9.625" style="575" customWidth="1"/>
    <col min="10887" max="10893" width="8.625" style="575" customWidth="1"/>
    <col min="10894" max="11135" width="9" style="575"/>
    <col min="11136" max="11136" width="11.625" style="575" customWidth="1"/>
    <col min="11137" max="11137" width="3.125" style="575" customWidth="1"/>
    <col min="11138" max="11139" width="10.625" style="575" customWidth="1"/>
    <col min="11140" max="11142" width="9.625" style="575" customWidth="1"/>
    <col min="11143" max="11149" width="8.625" style="575" customWidth="1"/>
    <col min="11150" max="11391" width="9" style="575"/>
    <col min="11392" max="11392" width="11.625" style="575" customWidth="1"/>
    <col min="11393" max="11393" width="3.125" style="575" customWidth="1"/>
    <col min="11394" max="11395" width="10.625" style="575" customWidth="1"/>
    <col min="11396" max="11398" width="9.625" style="575" customWidth="1"/>
    <col min="11399" max="11405" width="8.625" style="575" customWidth="1"/>
    <col min="11406" max="11647" width="9" style="575"/>
    <col min="11648" max="11648" width="11.625" style="575" customWidth="1"/>
    <col min="11649" max="11649" width="3.125" style="575" customWidth="1"/>
    <col min="11650" max="11651" width="10.625" style="575" customWidth="1"/>
    <col min="11652" max="11654" width="9.625" style="575" customWidth="1"/>
    <col min="11655" max="11661" width="8.625" style="575" customWidth="1"/>
    <col min="11662" max="11903" width="9" style="575"/>
    <col min="11904" max="11904" width="11.625" style="575" customWidth="1"/>
    <col min="11905" max="11905" width="3.125" style="575" customWidth="1"/>
    <col min="11906" max="11907" width="10.625" style="575" customWidth="1"/>
    <col min="11908" max="11910" width="9.625" style="575" customWidth="1"/>
    <col min="11911" max="11917" width="8.625" style="575" customWidth="1"/>
    <col min="11918" max="12159" width="9" style="575"/>
    <col min="12160" max="12160" width="11.625" style="575" customWidth="1"/>
    <col min="12161" max="12161" width="3.125" style="575" customWidth="1"/>
    <col min="12162" max="12163" width="10.625" style="575" customWidth="1"/>
    <col min="12164" max="12166" width="9.625" style="575" customWidth="1"/>
    <col min="12167" max="12173" width="8.625" style="575" customWidth="1"/>
    <col min="12174" max="12415" width="9" style="575"/>
    <col min="12416" max="12416" width="11.625" style="575" customWidth="1"/>
    <col min="12417" max="12417" width="3.125" style="575" customWidth="1"/>
    <col min="12418" max="12419" width="10.625" style="575" customWidth="1"/>
    <col min="12420" max="12422" width="9.625" style="575" customWidth="1"/>
    <col min="12423" max="12429" width="8.625" style="575" customWidth="1"/>
    <col min="12430" max="12671" width="9" style="575"/>
    <col min="12672" max="12672" width="11.625" style="575" customWidth="1"/>
    <col min="12673" max="12673" width="3.125" style="575" customWidth="1"/>
    <col min="12674" max="12675" width="10.625" style="575" customWidth="1"/>
    <col min="12676" max="12678" width="9.625" style="575" customWidth="1"/>
    <col min="12679" max="12685" width="8.625" style="575" customWidth="1"/>
    <col min="12686" max="12927" width="9" style="575"/>
    <col min="12928" max="12928" width="11.625" style="575" customWidth="1"/>
    <col min="12929" max="12929" width="3.125" style="575" customWidth="1"/>
    <col min="12930" max="12931" width="10.625" style="575" customWidth="1"/>
    <col min="12932" max="12934" width="9.625" style="575" customWidth="1"/>
    <col min="12935" max="12941" width="8.625" style="575" customWidth="1"/>
    <col min="12942" max="13183" width="9" style="575"/>
    <col min="13184" max="13184" width="11.625" style="575" customWidth="1"/>
    <col min="13185" max="13185" width="3.125" style="575" customWidth="1"/>
    <col min="13186" max="13187" width="10.625" style="575" customWidth="1"/>
    <col min="13188" max="13190" width="9.625" style="575" customWidth="1"/>
    <col min="13191" max="13197" width="8.625" style="575" customWidth="1"/>
    <col min="13198" max="13439" width="9" style="575"/>
    <col min="13440" max="13440" width="11.625" style="575" customWidth="1"/>
    <col min="13441" max="13441" width="3.125" style="575" customWidth="1"/>
    <col min="13442" max="13443" width="10.625" style="575" customWidth="1"/>
    <col min="13444" max="13446" width="9.625" style="575" customWidth="1"/>
    <col min="13447" max="13453" width="8.625" style="575" customWidth="1"/>
    <col min="13454" max="13695" width="9" style="575"/>
    <col min="13696" max="13696" width="11.625" style="575" customWidth="1"/>
    <col min="13697" max="13697" width="3.125" style="575" customWidth="1"/>
    <col min="13698" max="13699" width="10.625" style="575" customWidth="1"/>
    <col min="13700" max="13702" width="9.625" style="575" customWidth="1"/>
    <col min="13703" max="13709" width="8.625" style="575" customWidth="1"/>
    <col min="13710" max="13951" width="9" style="575"/>
    <col min="13952" max="13952" width="11.625" style="575" customWidth="1"/>
    <col min="13953" max="13953" width="3.125" style="575" customWidth="1"/>
    <col min="13954" max="13955" width="10.625" style="575" customWidth="1"/>
    <col min="13956" max="13958" width="9.625" style="575" customWidth="1"/>
    <col min="13959" max="13965" width="8.625" style="575" customWidth="1"/>
    <col min="13966" max="14207" width="9" style="575"/>
    <col min="14208" max="14208" width="11.625" style="575" customWidth="1"/>
    <col min="14209" max="14209" width="3.125" style="575" customWidth="1"/>
    <col min="14210" max="14211" width="10.625" style="575" customWidth="1"/>
    <col min="14212" max="14214" width="9.625" style="575" customWidth="1"/>
    <col min="14215" max="14221" width="8.625" style="575" customWidth="1"/>
    <col min="14222" max="14463" width="9" style="575"/>
    <col min="14464" max="14464" width="11.625" style="575" customWidth="1"/>
    <col min="14465" max="14465" width="3.125" style="575" customWidth="1"/>
    <col min="14466" max="14467" width="10.625" style="575" customWidth="1"/>
    <col min="14468" max="14470" width="9.625" style="575" customWidth="1"/>
    <col min="14471" max="14477" width="8.625" style="575" customWidth="1"/>
    <col min="14478" max="14719" width="9" style="575"/>
    <col min="14720" max="14720" width="11.625" style="575" customWidth="1"/>
    <col min="14721" max="14721" width="3.125" style="575" customWidth="1"/>
    <col min="14722" max="14723" width="10.625" style="575" customWidth="1"/>
    <col min="14724" max="14726" width="9.625" style="575" customWidth="1"/>
    <col min="14727" max="14733" width="8.625" style="575" customWidth="1"/>
    <col min="14734" max="14975" width="9" style="575"/>
    <col min="14976" max="14976" width="11.625" style="575" customWidth="1"/>
    <col min="14977" max="14977" width="3.125" style="575" customWidth="1"/>
    <col min="14978" max="14979" width="10.625" style="575" customWidth="1"/>
    <col min="14980" max="14982" width="9.625" style="575" customWidth="1"/>
    <col min="14983" max="14989" width="8.625" style="575" customWidth="1"/>
    <col min="14990" max="15231" width="9" style="575"/>
    <col min="15232" max="15232" width="11.625" style="575" customWidth="1"/>
    <col min="15233" max="15233" width="3.125" style="575" customWidth="1"/>
    <col min="15234" max="15235" width="10.625" style="575" customWidth="1"/>
    <col min="15236" max="15238" width="9.625" style="575" customWidth="1"/>
    <col min="15239" max="15245" width="8.625" style="575" customWidth="1"/>
    <col min="15246" max="15487" width="9" style="575"/>
    <col min="15488" max="15488" width="11.625" style="575" customWidth="1"/>
    <col min="15489" max="15489" width="3.125" style="575" customWidth="1"/>
    <col min="15490" max="15491" width="10.625" style="575" customWidth="1"/>
    <col min="15492" max="15494" width="9.625" style="575" customWidth="1"/>
    <col min="15495" max="15501" width="8.625" style="575" customWidth="1"/>
    <col min="15502" max="15743" width="9" style="575"/>
    <col min="15744" max="15744" width="11.625" style="575" customWidth="1"/>
    <col min="15745" max="15745" width="3.125" style="575" customWidth="1"/>
    <col min="15746" max="15747" width="10.625" style="575" customWidth="1"/>
    <col min="15748" max="15750" width="9.625" style="575" customWidth="1"/>
    <col min="15751" max="15757" width="8.625" style="575" customWidth="1"/>
    <col min="15758" max="15999" width="9" style="575"/>
    <col min="16000" max="16000" width="11.625" style="575" customWidth="1"/>
    <col min="16001" max="16001" width="3.125" style="575" customWidth="1"/>
    <col min="16002" max="16003" width="10.625" style="575" customWidth="1"/>
    <col min="16004" max="16006" width="9.625" style="575" customWidth="1"/>
    <col min="16007" max="16013" width="8.625" style="575" customWidth="1"/>
    <col min="16014" max="16255" width="9" style="575"/>
    <col min="16256" max="16261" width="9" style="575" customWidth="1"/>
    <col min="16262" max="16384" width="9" style="575"/>
  </cols>
  <sheetData>
    <row r="1" spans="1:13" s="283" customFormat="1" ht="30.75" customHeight="1">
      <c r="A1" s="1406" t="s">
        <v>1392</v>
      </c>
      <c r="B1" s="1406"/>
      <c r="C1" s="1406"/>
      <c r="D1" s="1406"/>
      <c r="E1" s="1406"/>
      <c r="F1" s="1406"/>
      <c r="G1" s="1406"/>
      <c r="H1" s="1406"/>
      <c r="I1" s="1406"/>
      <c r="J1" s="1406"/>
      <c r="K1" s="1406"/>
      <c r="L1" s="1406"/>
      <c r="M1" s="1406"/>
    </row>
    <row r="2" spans="1:13" ht="26.25" customHeight="1">
      <c r="A2" s="1407"/>
      <c r="B2" s="1409" t="s">
        <v>1025</v>
      </c>
      <c r="C2" s="1410"/>
      <c r="D2" s="1410"/>
      <c r="E2" s="1410"/>
      <c r="F2" s="573"/>
      <c r="G2" s="573"/>
      <c r="H2" s="573"/>
      <c r="I2" s="573"/>
      <c r="J2" s="574"/>
      <c r="K2" s="574"/>
      <c r="L2" s="574"/>
      <c r="M2" s="574"/>
    </row>
    <row r="3" spans="1:13" ht="26.25" customHeight="1">
      <c r="A3" s="1408"/>
      <c r="B3" s="1411"/>
      <c r="C3" s="1411"/>
      <c r="D3" s="1411"/>
      <c r="E3" s="1411"/>
      <c r="F3" s="1413" t="s">
        <v>667</v>
      </c>
      <c r="G3" s="1413"/>
      <c r="H3" s="1413"/>
      <c r="I3" s="1413"/>
      <c r="J3" s="574"/>
      <c r="K3" s="574"/>
      <c r="L3" s="574"/>
      <c r="M3" s="574"/>
    </row>
    <row r="4" spans="1:13" ht="26.25" customHeight="1">
      <c r="A4" s="1408"/>
      <c r="B4" s="1412"/>
      <c r="C4" s="1412"/>
      <c r="D4" s="1412"/>
      <c r="E4" s="1412"/>
      <c r="F4" s="1414"/>
      <c r="G4" s="1414"/>
      <c r="H4" s="1414"/>
      <c r="I4" s="1414"/>
      <c r="J4" s="1415" t="s">
        <v>1026</v>
      </c>
      <c r="K4" s="1416"/>
      <c r="L4" s="1416"/>
      <c r="M4" s="1416"/>
    </row>
    <row r="5" spans="1:13" ht="25.5" customHeight="1">
      <c r="A5" s="1408"/>
      <c r="B5" s="576" t="s">
        <v>668</v>
      </c>
      <c r="C5" s="576" t="s">
        <v>669</v>
      </c>
      <c r="D5" s="576" t="s">
        <v>670</v>
      </c>
      <c r="E5" s="577" t="s">
        <v>671</v>
      </c>
      <c r="F5" s="576" t="s">
        <v>672</v>
      </c>
      <c r="G5" s="576" t="s">
        <v>673</v>
      </c>
      <c r="H5" s="576" t="s">
        <v>674</v>
      </c>
      <c r="I5" s="576" t="s">
        <v>675</v>
      </c>
      <c r="J5" s="576" t="s">
        <v>676</v>
      </c>
      <c r="K5" s="576" t="s">
        <v>669</v>
      </c>
      <c r="L5" s="576" t="s">
        <v>670</v>
      </c>
      <c r="M5" s="577" t="s">
        <v>671</v>
      </c>
    </row>
    <row r="6" spans="1:13" ht="30" customHeight="1">
      <c r="A6" s="578" t="s">
        <v>1024</v>
      </c>
      <c r="B6" s="269">
        <f>SUM(C6:E6)</f>
        <v>198336</v>
      </c>
      <c r="C6" s="269">
        <v>166565</v>
      </c>
      <c r="D6" s="269">
        <v>31234</v>
      </c>
      <c r="E6" s="269">
        <v>537</v>
      </c>
      <c r="F6" s="269">
        <f>SUM(G6:I6)</f>
        <v>3201</v>
      </c>
      <c r="G6" s="269">
        <v>1704</v>
      </c>
      <c r="H6" s="269">
        <v>1484</v>
      </c>
      <c r="I6" s="269">
        <v>13</v>
      </c>
      <c r="J6" s="269">
        <f>SUM(K6:M6)</f>
        <v>2830</v>
      </c>
      <c r="K6" s="269">
        <v>1496</v>
      </c>
      <c r="L6" s="269">
        <v>1328</v>
      </c>
      <c r="M6" s="269">
        <v>6</v>
      </c>
    </row>
    <row r="7" spans="1:13" ht="30" customHeight="1">
      <c r="A7" s="578" t="s">
        <v>17</v>
      </c>
      <c r="B7" s="269">
        <f t="shared" ref="B7:B15" si="0">SUM(C7:E7)</f>
        <v>197202</v>
      </c>
      <c r="C7" s="269">
        <v>165739</v>
      </c>
      <c r="D7" s="269">
        <v>30906</v>
      </c>
      <c r="E7" s="269">
        <v>557</v>
      </c>
      <c r="F7" s="269">
        <f t="shared" ref="F7:F15" si="1">SUM(G7:I7)</f>
        <v>3263</v>
      </c>
      <c r="G7" s="269">
        <v>1771</v>
      </c>
      <c r="H7" s="269">
        <v>1473</v>
      </c>
      <c r="I7" s="269">
        <v>19</v>
      </c>
      <c r="J7" s="269">
        <f t="shared" ref="J7:J15" si="2">SUM(K7:M7)</f>
        <v>2880</v>
      </c>
      <c r="K7" s="269">
        <v>1551</v>
      </c>
      <c r="L7" s="269">
        <v>1325</v>
      </c>
      <c r="M7" s="269">
        <v>4</v>
      </c>
    </row>
    <row r="8" spans="1:13" ht="30" customHeight="1">
      <c r="A8" s="578" t="s">
        <v>18</v>
      </c>
      <c r="B8" s="269">
        <f t="shared" si="0"/>
        <v>190469</v>
      </c>
      <c r="C8" s="269">
        <v>160744</v>
      </c>
      <c r="D8" s="269">
        <v>29270</v>
      </c>
      <c r="E8" s="269">
        <v>455</v>
      </c>
      <c r="F8" s="269">
        <f t="shared" si="1"/>
        <v>3134</v>
      </c>
      <c r="G8" s="269">
        <v>1808</v>
      </c>
      <c r="H8" s="269">
        <v>1305</v>
      </c>
      <c r="I8" s="269">
        <v>21</v>
      </c>
      <c r="J8" s="269">
        <f t="shared" si="2"/>
        <v>2755</v>
      </c>
      <c r="K8" s="269">
        <v>1581</v>
      </c>
      <c r="L8" s="269">
        <v>1165</v>
      </c>
      <c r="M8" s="269">
        <v>9</v>
      </c>
    </row>
    <row r="9" spans="1:13" ht="30" customHeight="1">
      <c r="A9" s="578" t="s">
        <v>19</v>
      </c>
      <c r="B9" s="269">
        <f t="shared" si="0"/>
        <v>211166</v>
      </c>
      <c r="C9" s="269">
        <v>180649</v>
      </c>
      <c r="D9" s="269">
        <v>29995</v>
      </c>
      <c r="E9" s="269">
        <v>522</v>
      </c>
      <c r="F9" s="269">
        <f t="shared" si="1"/>
        <v>3004</v>
      </c>
      <c r="G9" s="269">
        <v>1707</v>
      </c>
      <c r="H9" s="269">
        <v>1281</v>
      </c>
      <c r="I9" s="269">
        <v>16</v>
      </c>
      <c r="J9" s="269">
        <f t="shared" si="2"/>
        <v>2598</v>
      </c>
      <c r="K9" s="269">
        <v>1480</v>
      </c>
      <c r="L9" s="269">
        <v>1109</v>
      </c>
      <c r="M9" s="269">
        <v>9</v>
      </c>
    </row>
    <row r="10" spans="1:13" ht="30" customHeight="1">
      <c r="A10" s="578" t="s">
        <v>20</v>
      </c>
      <c r="B10" s="269">
        <f t="shared" si="0"/>
        <v>208576</v>
      </c>
      <c r="C10" s="269">
        <v>178089</v>
      </c>
      <c r="D10" s="269">
        <v>29952</v>
      </c>
      <c r="E10" s="269">
        <v>535</v>
      </c>
      <c r="F10" s="269">
        <f t="shared" si="1"/>
        <v>2802</v>
      </c>
      <c r="G10" s="269">
        <v>1597</v>
      </c>
      <c r="H10" s="269">
        <v>1175</v>
      </c>
      <c r="I10" s="269">
        <v>30</v>
      </c>
      <c r="J10" s="269">
        <f t="shared" si="2"/>
        <v>2399</v>
      </c>
      <c r="K10" s="269">
        <v>1391</v>
      </c>
      <c r="L10" s="269">
        <v>1000</v>
      </c>
      <c r="M10" s="269">
        <v>8</v>
      </c>
    </row>
    <row r="11" spans="1:13" ht="30" customHeight="1">
      <c r="A11" s="578" t="s">
        <v>21</v>
      </c>
      <c r="B11" s="269">
        <f t="shared" si="0"/>
        <v>204062</v>
      </c>
      <c r="C11" s="269">
        <v>174056</v>
      </c>
      <c r="D11" s="269">
        <v>29426</v>
      </c>
      <c r="E11" s="269">
        <v>580</v>
      </c>
      <c r="F11" s="269">
        <f t="shared" si="1"/>
        <v>2778</v>
      </c>
      <c r="G11" s="269">
        <v>1713</v>
      </c>
      <c r="H11" s="269">
        <v>1052</v>
      </c>
      <c r="I11" s="269">
        <v>13</v>
      </c>
      <c r="J11" s="269">
        <f t="shared" si="2"/>
        <v>2360</v>
      </c>
      <c r="K11" s="269">
        <v>1474</v>
      </c>
      <c r="L11" s="269">
        <v>879</v>
      </c>
      <c r="M11" s="269">
        <v>7</v>
      </c>
    </row>
    <row r="12" spans="1:13" ht="30" customHeight="1">
      <c r="A12" s="578" t="s">
        <v>1</v>
      </c>
      <c r="B12" s="269">
        <f t="shared" si="0"/>
        <v>217372</v>
      </c>
      <c r="C12" s="269">
        <v>184752</v>
      </c>
      <c r="D12" s="269">
        <v>32104</v>
      </c>
      <c r="E12" s="269">
        <v>516</v>
      </c>
      <c r="F12" s="269">
        <f t="shared" si="1"/>
        <v>3580</v>
      </c>
      <c r="G12" s="269">
        <v>2403</v>
      </c>
      <c r="H12" s="269">
        <v>1160</v>
      </c>
      <c r="I12" s="269">
        <v>17</v>
      </c>
      <c r="J12" s="269">
        <f t="shared" si="2"/>
        <v>3048</v>
      </c>
      <c r="K12" s="269">
        <v>2089</v>
      </c>
      <c r="L12" s="269">
        <v>953</v>
      </c>
      <c r="M12" s="269">
        <v>6</v>
      </c>
    </row>
    <row r="13" spans="1:13" ht="30" customHeight="1">
      <c r="A13" s="578" t="s">
        <v>2</v>
      </c>
      <c r="B13" s="269">
        <f t="shared" si="0"/>
        <v>218162</v>
      </c>
      <c r="C13" s="269">
        <v>185477</v>
      </c>
      <c r="D13" s="269">
        <v>32241</v>
      </c>
      <c r="E13" s="269">
        <v>444</v>
      </c>
      <c r="F13" s="269">
        <f t="shared" si="1"/>
        <v>4477</v>
      </c>
      <c r="G13" s="269">
        <v>3203</v>
      </c>
      <c r="H13" s="269">
        <v>1256</v>
      </c>
      <c r="I13" s="269">
        <v>18</v>
      </c>
      <c r="J13" s="269">
        <f t="shared" si="2"/>
        <v>3927</v>
      </c>
      <c r="K13" s="269">
        <v>2875</v>
      </c>
      <c r="L13" s="269">
        <v>1047</v>
      </c>
      <c r="M13" s="269">
        <v>5</v>
      </c>
    </row>
    <row r="14" spans="1:13" ht="30" customHeight="1">
      <c r="A14" s="578" t="s">
        <v>3</v>
      </c>
      <c r="B14" s="269">
        <f t="shared" si="0"/>
        <v>209103</v>
      </c>
      <c r="C14" s="269">
        <v>176481</v>
      </c>
      <c r="D14" s="269">
        <v>32092</v>
      </c>
      <c r="E14" s="269">
        <v>530</v>
      </c>
      <c r="F14" s="269">
        <f t="shared" si="1"/>
        <v>4782</v>
      </c>
      <c r="G14" s="269">
        <v>3539</v>
      </c>
      <c r="H14" s="269">
        <v>1234</v>
      </c>
      <c r="I14" s="269">
        <v>9</v>
      </c>
      <c r="J14" s="269">
        <f t="shared" si="2"/>
        <v>4218</v>
      </c>
      <c r="K14" s="269">
        <v>3182</v>
      </c>
      <c r="L14" s="269">
        <v>1034</v>
      </c>
      <c r="M14" s="269">
        <v>2</v>
      </c>
    </row>
    <row r="15" spans="1:13" ht="30" customHeight="1">
      <c r="A15" s="579" t="s">
        <v>1017</v>
      </c>
      <c r="B15" s="269">
        <f t="shared" si="0"/>
        <v>205995</v>
      </c>
      <c r="C15" s="275">
        <v>173355</v>
      </c>
      <c r="D15" s="275">
        <v>32176</v>
      </c>
      <c r="E15" s="275">
        <v>464</v>
      </c>
      <c r="F15" s="269">
        <f t="shared" si="1"/>
        <v>6514</v>
      </c>
      <c r="G15" s="275">
        <v>4903</v>
      </c>
      <c r="H15" s="275">
        <v>1599</v>
      </c>
      <c r="I15" s="275">
        <v>12</v>
      </c>
      <c r="J15" s="269">
        <f t="shared" si="2"/>
        <v>5786</v>
      </c>
      <c r="K15" s="275">
        <v>4426</v>
      </c>
      <c r="L15" s="275">
        <v>1353</v>
      </c>
      <c r="M15" s="275">
        <v>7</v>
      </c>
    </row>
    <row r="16" spans="1:13" ht="29.25" customHeight="1">
      <c r="A16" s="1083" t="s">
        <v>1027</v>
      </c>
      <c r="B16" s="1083"/>
      <c r="C16" s="1083"/>
      <c r="D16" s="1083"/>
      <c r="E16" s="1083"/>
      <c r="F16" s="1083"/>
      <c r="G16" s="1083"/>
      <c r="H16" s="1083"/>
      <c r="I16" s="1083"/>
      <c r="J16" s="1083"/>
      <c r="K16" s="1083"/>
      <c r="L16" s="1083"/>
      <c r="M16" s="1083"/>
    </row>
    <row r="17" spans="1:1" ht="21" customHeight="1">
      <c r="A17" s="282"/>
    </row>
  </sheetData>
  <mergeCells count="6">
    <mergeCell ref="A16:M16"/>
    <mergeCell ref="A1:M1"/>
    <mergeCell ref="A2:A5"/>
    <mergeCell ref="B2:E4"/>
    <mergeCell ref="F3:I4"/>
    <mergeCell ref="J4:M4"/>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19"/>
  <sheetViews>
    <sheetView showGridLines="0" workbookViewId="0">
      <selection sqref="A1:I1"/>
    </sheetView>
  </sheetViews>
  <sheetFormatPr defaultColWidth="8.875" defaultRowHeight="15.75"/>
  <cols>
    <col min="1" max="1" width="18.125" style="581" customWidth="1"/>
    <col min="2" max="8" width="10.625" style="581" customWidth="1"/>
    <col min="9" max="256" width="9" style="581"/>
    <col min="257" max="257" width="18.125" style="581" customWidth="1"/>
    <col min="258" max="264" width="10.625" style="581" customWidth="1"/>
    <col min="265" max="512" width="9" style="581"/>
    <col min="513" max="513" width="18.125" style="581" customWidth="1"/>
    <col min="514" max="520" width="10.625" style="581" customWidth="1"/>
    <col min="521" max="768" width="9" style="581"/>
    <col min="769" max="769" width="18.125" style="581" customWidth="1"/>
    <col min="770" max="776" width="10.625" style="581" customWidth="1"/>
    <col min="777" max="1024" width="9" style="581"/>
    <col min="1025" max="1025" width="18.125" style="581" customWidth="1"/>
    <col min="1026" max="1032" width="10.625" style="581" customWidth="1"/>
    <col min="1033" max="1280" width="9" style="581"/>
    <col min="1281" max="1281" width="18.125" style="581" customWidth="1"/>
    <col min="1282" max="1288" width="10.625" style="581" customWidth="1"/>
    <col min="1289" max="1536" width="9" style="581"/>
    <col min="1537" max="1537" width="18.125" style="581" customWidth="1"/>
    <col min="1538" max="1544" width="10.625" style="581" customWidth="1"/>
    <col min="1545" max="1792" width="9" style="581"/>
    <col min="1793" max="1793" width="18.125" style="581" customWidth="1"/>
    <col min="1794" max="1800" width="10.625" style="581" customWidth="1"/>
    <col min="1801" max="2048" width="9" style="581"/>
    <col min="2049" max="2049" width="18.125" style="581" customWidth="1"/>
    <col min="2050" max="2056" width="10.625" style="581" customWidth="1"/>
    <col min="2057" max="2304" width="9" style="581"/>
    <col min="2305" max="2305" width="18.125" style="581" customWidth="1"/>
    <col min="2306" max="2312" width="10.625" style="581" customWidth="1"/>
    <col min="2313" max="2560" width="9" style="581"/>
    <col min="2561" max="2561" width="18.125" style="581" customWidth="1"/>
    <col min="2562" max="2568" width="10.625" style="581" customWidth="1"/>
    <col min="2569" max="2816" width="9" style="581"/>
    <col min="2817" max="2817" width="18.125" style="581" customWidth="1"/>
    <col min="2818" max="2824" width="10.625" style="581" customWidth="1"/>
    <col min="2825" max="3072" width="9" style="581"/>
    <col min="3073" max="3073" width="18.125" style="581" customWidth="1"/>
    <col min="3074" max="3080" width="10.625" style="581" customWidth="1"/>
    <col min="3081" max="3328" width="9" style="581"/>
    <col min="3329" max="3329" width="18.125" style="581" customWidth="1"/>
    <col min="3330" max="3336" width="10.625" style="581" customWidth="1"/>
    <col min="3337" max="3584" width="9" style="581"/>
    <col min="3585" max="3585" width="18.125" style="581" customWidth="1"/>
    <col min="3586" max="3592" width="10.625" style="581" customWidth="1"/>
    <col min="3593" max="3840" width="9" style="581"/>
    <col min="3841" max="3841" width="18.125" style="581" customWidth="1"/>
    <col min="3842" max="3848" width="10.625" style="581" customWidth="1"/>
    <col min="3849" max="4096" width="9" style="581"/>
    <col min="4097" max="4097" width="18.125" style="581" customWidth="1"/>
    <col min="4098" max="4104" width="10.625" style="581" customWidth="1"/>
    <col min="4105" max="4352" width="9" style="581"/>
    <col min="4353" max="4353" width="18.125" style="581" customWidth="1"/>
    <col min="4354" max="4360" width="10.625" style="581" customWidth="1"/>
    <col min="4361" max="4608" width="9" style="581"/>
    <col min="4609" max="4609" width="18.125" style="581" customWidth="1"/>
    <col min="4610" max="4616" width="10.625" style="581" customWidth="1"/>
    <col min="4617" max="4864" width="9" style="581"/>
    <col min="4865" max="4865" width="18.125" style="581" customWidth="1"/>
    <col min="4866" max="4872" width="10.625" style="581" customWidth="1"/>
    <col min="4873" max="5120" width="9" style="581"/>
    <col min="5121" max="5121" width="18.125" style="581" customWidth="1"/>
    <col min="5122" max="5128" width="10.625" style="581" customWidth="1"/>
    <col min="5129" max="5376" width="9" style="581"/>
    <col min="5377" max="5377" width="18.125" style="581" customWidth="1"/>
    <col min="5378" max="5384" width="10.625" style="581" customWidth="1"/>
    <col min="5385" max="5632" width="9" style="581"/>
    <col min="5633" max="5633" width="18.125" style="581" customWidth="1"/>
    <col min="5634" max="5640" width="10.625" style="581" customWidth="1"/>
    <col min="5641" max="5888" width="9" style="581"/>
    <col min="5889" max="5889" width="18.125" style="581" customWidth="1"/>
    <col min="5890" max="5896" width="10.625" style="581" customWidth="1"/>
    <col min="5897" max="6144" width="9" style="581"/>
    <col min="6145" max="6145" width="18.125" style="581" customWidth="1"/>
    <col min="6146" max="6152" width="10.625" style="581" customWidth="1"/>
    <col min="6153" max="6400" width="9" style="581"/>
    <col min="6401" max="6401" width="18.125" style="581" customWidth="1"/>
    <col min="6402" max="6408" width="10.625" style="581" customWidth="1"/>
    <col min="6409" max="6656" width="9" style="581"/>
    <col min="6657" max="6657" width="18.125" style="581" customWidth="1"/>
    <col min="6658" max="6664" width="10.625" style="581" customWidth="1"/>
    <col min="6665" max="6912" width="9" style="581"/>
    <col min="6913" max="6913" width="18.125" style="581" customWidth="1"/>
    <col min="6914" max="6920" width="10.625" style="581" customWidth="1"/>
    <col min="6921" max="7168" width="9" style="581"/>
    <col min="7169" max="7169" width="18.125" style="581" customWidth="1"/>
    <col min="7170" max="7176" width="10.625" style="581" customWidth="1"/>
    <col min="7177" max="7424" width="9" style="581"/>
    <col min="7425" max="7425" width="18.125" style="581" customWidth="1"/>
    <col min="7426" max="7432" width="10.625" style="581" customWidth="1"/>
    <col min="7433" max="7680" width="9" style="581"/>
    <col min="7681" max="7681" width="18.125" style="581" customWidth="1"/>
    <col min="7682" max="7688" width="10.625" style="581" customWidth="1"/>
    <col min="7689" max="7936" width="9" style="581"/>
    <col min="7937" max="7937" width="18.125" style="581" customWidth="1"/>
    <col min="7938" max="7944" width="10.625" style="581" customWidth="1"/>
    <col min="7945" max="8192" width="9" style="581"/>
    <col min="8193" max="8193" width="18.125" style="581" customWidth="1"/>
    <col min="8194" max="8200" width="10.625" style="581" customWidth="1"/>
    <col min="8201" max="8448" width="9" style="581"/>
    <col min="8449" max="8449" width="18.125" style="581" customWidth="1"/>
    <col min="8450" max="8456" width="10.625" style="581" customWidth="1"/>
    <col min="8457" max="8704" width="9" style="581"/>
    <col min="8705" max="8705" width="18.125" style="581" customWidth="1"/>
    <col min="8706" max="8712" width="10.625" style="581" customWidth="1"/>
    <col min="8713" max="8960" width="9" style="581"/>
    <col min="8961" max="8961" width="18.125" style="581" customWidth="1"/>
    <col min="8962" max="8968" width="10.625" style="581" customWidth="1"/>
    <col min="8969" max="9216" width="9" style="581"/>
    <col min="9217" max="9217" width="18.125" style="581" customWidth="1"/>
    <col min="9218" max="9224" width="10.625" style="581" customWidth="1"/>
    <col min="9225" max="9472" width="9" style="581"/>
    <col min="9473" max="9473" width="18.125" style="581" customWidth="1"/>
    <col min="9474" max="9480" width="10.625" style="581" customWidth="1"/>
    <col min="9481" max="9728" width="9" style="581"/>
    <col min="9729" max="9729" width="18.125" style="581" customWidth="1"/>
    <col min="9730" max="9736" width="10.625" style="581" customWidth="1"/>
    <col min="9737" max="9984" width="9" style="581"/>
    <col min="9985" max="9985" width="18.125" style="581" customWidth="1"/>
    <col min="9986" max="9992" width="10.625" style="581" customWidth="1"/>
    <col min="9993" max="10240" width="9" style="581"/>
    <col min="10241" max="10241" width="18.125" style="581" customWidth="1"/>
    <col min="10242" max="10248" width="10.625" style="581" customWidth="1"/>
    <col min="10249" max="10496" width="9" style="581"/>
    <col min="10497" max="10497" width="18.125" style="581" customWidth="1"/>
    <col min="10498" max="10504" width="10.625" style="581" customWidth="1"/>
    <col min="10505" max="10752" width="9" style="581"/>
    <col min="10753" max="10753" width="18.125" style="581" customWidth="1"/>
    <col min="10754" max="10760" width="10.625" style="581" customWidth="1"/>
    <col min="10761" max="11008" width="9" style="581"/>
    <col min="11009" max="11009" width="18.125" style="581" customWidth="1"/>
    <col min="11010" max="11016" width="10.625" style="581" customWidth="1"/>
    <col min="11017" max="11264" width="9" style="581"/>
    <col min="11265" max="11265" width="18.125" style="581" customWidth="1"/>
    <col min="11266" max="11272" width="10.625" style="581" customWidth="1"/>
    <col min="11273" max="11520" width="9" style="581"/>
    <col min="11521" max="11521" width="18.125" style="581" customWidth="1"/>
    <col min="11522" max="11528" width="10.625" style="581" customWidth="1"/>
    <col min="11529" max="11776" width="9" style="581"/>
    <col min="11777" max="11777" width="18.125" style="581" customWidth="1"/>
    <col min="11778" max="11784" width="10.625" style="581" customWidth="1"/>
    <col min="11785" max="12032" width="9" style="581"/>
    <col min="12033" max="12033" width="18.125" style="581" customWidth="1"/>
    <col min="12034" max="12040" width="10.625" style="581" customWidth="1"/>
    <col min="12041" max="12288" width="9" style="581"/>
    <col min="12289" max="12289" width="18.125" style="581" customWidth="1"/>
    <col min="12290" max="12296" width="10.625" style="581" customWidth="1"/>
    <col min="12297" max="12544" width="9" style="581"/>
    <col min="12545" max="12545" width="18.125" style="581" customWidth="1"/>
    <col min="12546" max="12552" width="10.625" style="581" customWidth="1"/>
    <col min="12553" max="12800" width="9" style="581"/>
    <col min="12801" max="12801" width="18.125" style="581" customWidth="1"/>
    <col min="12802" max="12808" width="10.625" style="581" customWidth="1"/>
    <col min="12809" max="13056" width="9" style="581"/>
    <col min="13057" max="13057" width="18.125" style="581" customWidth="1"/>
    <col min="13058" max="13064" width="10.625" style="581" customWidth="1"/>
    <col min="13065" max="13312" width="9" style="581"/>
    <col min="13313" max="13313" width="18.125" style="581" customWidth="1"/>
    <col min="13314" max="13320" width="10.625" style="581" customWidth="1"/>
    <col min="13321" max="13568" width="9" style="581"/>
    <col min="13569" max="13569" width="18.125" style="581" customWidth="1"/>
    <col min="13570" max="13576" width="10.625" style="581" customWidth="1"/>
    <col min="13577" max="13824" width="9" style="581"/>
    <col min="13825" max="13825" width="18.125" style="581" customWidth="1"/>
    <col min="13826" max="13832" width="10.625" style="581" customWidth="1"/>
    <col min="13833" max="14080" width="9" style="581"/>
    <col min="14081" max="14081" width="18.125" style="581" customWidth="1"/>
    <col min="14082" max="14088" width="10.625" style="581" customWidth="1"/>
    <col min="14089" max="14336" width="9" style="581"/>
    <col min="14337" max="14337" width="18.125" style="581" customWidth="1"/>
    <col min="14338" max="14344" width="10.625" style="581" customWidth="1"/>
    <col min="14345" max="14592" width="9" style="581"/>
    <col min="14593" max="14593" width="18.125" style="581" customWidth="1"/>
    <col min="14594" max="14600" width="10.625" style="581" customWidth="1"/>
    <col min="14601" max="14848" width="9" style="581"/>
    <col min="14849" max="14849" width="18.125" style="581" customWidth="1"/>
    <col min="14850" max="14856" width="10.625" style="581" customWidth="1"/>
    <col min="14857" max="15104" width="9" style="581"/>
    <col min="15105" max="15105" width="18.125" style="581" customWidth="1"/>
    <col min="15106" max="15112" width="10.625" style="581" customWidth="1"/>
    <col min="15113" max="15360" width="9" style="581"/>
    <col min="15361" max="15361" width="18.125" style="581" customWidth="1"/>
    <col min="15362" max="15368" width="10.625" style="581" customWidth="1"/>
    <col min="15369" max="15616" width="9" style="581"/>
    <col min="15617" max="15617" width="18.125" style="581" customWidth="1"/>
    <col min="15618" max="15624" width="10.625" style="581" customWidth="1"/>
    <col min="15625" max="15872" width="9" style="581"/>
    <col min="15873" max="15873" width="18.125" style="581" customWidth="1"/>
    <col min="15874" max="15880" width="10.625" style="581" customWidth="1"/>
    <col min="15881" max="16128" width="9" style="581"/>
    <col min="16129" max="16129" width="18.125" style="581" customWidth="1"/>
    <col min="16130" max="16136" width="10.625" style="581" customWidth="1"/>
    <col min="16137" max="16384" width="9" style="581"/>
  </cols>
  <sheetData>
    <row r="1" spans="1:9" s="580" customFormat="1" ht="30.75" customHeight="1">
      <c r="A1" s="1420" t="s">
        <v>677</v>
      </c>
      <c r="B1" s="1420"/>
      <c r="C1" s="1420"/>
      <c r="D1" s="1420"/>
      <c r="E1" s="1420"/>
      <c r="F1" s="1420"/>
      <c r="G1" s="1420"/>
      <c r="H1" s="1420"/>
      <c r="I1" s="1420"/>
    </row>
    <row r="2" spans="1:9" ht="24" customHeight="1">
      <c r="A2" s="1421"/>
      <c r="B2" s="1421" t="s">
        <v>52</v>
      </c>
      <c r="C2" s="1421" t="s">
        <v>678</v>
      </c>
      <c r="D2" s="1419" t="s">
        <v>679</v>
      </c>
      <c r="E2" s="1419"/>
      <c r="F2" s="1419"/>
      <c r="G2" s="1419"/>
      <c r="H2" s="1419"/>
      <c r="I2" s="1419"/>
    </row>
    <row r="3" spans="1:9" ht="24" customHeight="1">
      <c r="A3" s="1242"/>
      <c r="B3" s="1244"/>
      <c r="C3" s="1244"/>
      <c r="D3" s="818" t="s">
        <v>1030</v>
      </c>
      <c r="E3" s="582" t="s">
        <v>680</v>
      </c>
      <c r="F3" s="583" t="s">
        <v>681</v>
      </c>
      <c r="G3" s="583" t="s">
        <v>682</v>
      </c>
      <c r="H3" s="583" t="s">
        <v>683</v>
      </c>
      <c r="I3" s="818" t="s">
        <v>1031</v>
      </c>
    </row>
    <row r="4" spans="1:9" ht="30" customHeight="1">
      <c r="A4" s="584" t="s">
        <v>684</v>
      </c>
      <c r="B4" s="821">
        <f>SUM(B5:B16)</f>
        <v>32738</v>
      </c>
      <c r="C4" s="821">
        <f t="shared" ref="C4:H4" si="0">SUM(C5:C16)</f>
        <v>12907</v>
      </c>
      <c r="D4" s="821">
        <f t="shared" si="0"/>
        <v>19831</v>
      </c>
      <c r="E4" s="821">
        <f t="shared" si="0"/>
        <v>3000</v>
      </c>
      <c r="F4" s="821">
        <f t="shared" si="0"/>
        <v>3010</v>
      </c>
      <c r="G4" s="821">
        <f t="shared" si="0"/>
        <v>1953</v>
      </c>
      <c r="H4" s="821">
        <f t="shared" si="0"/>
        <v>8185</v>
      </c>
      <c r="I4" s="819">
        <f>SUM(I5:I16)</f>
        <v>3683</v>
      </c>
    </row>
    <row r="5" spans="1:9" ht="30" customHeight="1">
      <c r="A5" s="584" t="s">
        <v>685</v>
      </c>
      <c r="B5" s="821">
        <f t="shared" ref="B5:B16" si="1">SUM(C5:D5)</f>
        <v>8495</v>
      </c>
      <c r="C5" s="821">
        <v>8397</v>
      </c>
      <c r="D5" s="821">
        <v>98</v>
      </c>
      <c r="E5" s="821">
        <v>55</v>
      </c>
      <c r="F5" s="821">
        <v>3</v>
      </c>
      <c r="G5" s="821">
        <v>4</v>
      </c>
      <c r="H5" s="821">
        <v>9</v>
      </c>
      <c r="I5" s="819">
        <f>(D5-SUM(E5:H5))</f>
        <v>27</v>
      </c>
    </row>
    <row r="6" spans="1:9" ht="30" customHeight="1">
      <c r="A6" s="584" t="s">
        <v>32</v>
      </c>
      <c r="B6" s="821">
        <f t="shared" si="1"/>
        <v>7135</v>
      </c>
      <c r="C6" s="821">
        <v>70</v>
      </c>
      <c r="D6" s="821">
        <v>7065</v>
      </c>
      <c r="E6" s="821">
        <v>259</v>
      </c>
      <c r="F6" s="821">
        <v>1862</v>
      </c>
      <c r="G6" s="821">
        <v>287</v>
      </c>
      <c r="H6" s="821">
        <v>3305</v>
      </c>
      <c r="I6" s="819">
        <f t="shared" ref="I6:I16" si="2">(D6-SUM(E6:H6))</f>
        <v>1352</v>
      </c>
    </row>
    <row r="7" spans="1:9" ht="30" customHeight="1">
      <c r="A7" s="584" t="s">
        <v>686</v>
      </c>
      <c r="B7" s="821">
        <f t="shared" si="1"/>
        <v>3169</v>
      </c>
      <c r="C7" s="821">
        <v>2421</v>
      </c>
      <c r="D7" s="821">
        <v>748</v>
      </c>
      <c r="E7" s="821">
        <v>191</v>
      </c>
      <c r="F7" s="821">
        <v>41</v>
      </c>
      <c r="G7" s="821">
        <v>105</v>
      </c>
      <c r="H7" s="821">
        <v>181</v>
      </c>
      <c r="I7" s="819">
        <f t="shared" si="2"/>
        <v>230</v>
      </c>
    </row>
    <row r="8" spans="1:9" ht="30" customHeight="1">
      <c r="A8" s="584" t="s">
        <v>29</v>
      </c>
      <c r="B8" s="821">
        <f t="shared" si="1"/>
        <v>2614</v>
      </c>
      <c r="C8" s="821">
        <v>134</v>
      </c>
      <c r="D8" s="821">
        <v>2480</v>
      </c>
      <c r="E8" s="821">
        <v>319</v>
      </c>
      <c r="F8" s="821">
        <v>177</v>
      </c>
      <c r="G8" s="821">
        <v>528</v>
      </c>
      <c r="H8" s="821">
        <v>952</v>
      </c>
      <c r="I8" s="819">
        <f t="shared" si="2"/>
        <v>504</v>
      </c>
    </row>
    <row r="9" spans="1:9" ht="30" customHeight="1">
      <c r="A9" s="584" t="s">
        <v>28</v>
      </c>
      <c r="B9" s="821">
        <f t="shared" si="1"/>
        <v>2538</v>
      </c>
      <c r="C9" s="821">
        <v>209</v>
      </c>
      <c r="D9" s="821">
        <v>2329</v>
      </c>
      <c r="E9" s="821">
        <v>775</v>
      </c>
      <c r="F9" s="821">
        <v>142</v>
      </c>
      <c r="G9" s="821">
        <v>314</v>
      </c>
      <c r="H9" s="821">
        <v>921</v>
      </c>
      <c r="I9" s="819">
        <f t="shared" si="2"/>
        <v>177</v>
      </c>
    </row>
    <row r="10" spans="1:9" ht="30" customHeight="1">
      <c r="A10" s="584" t="s">
        <v>25</v>
      </c>
      <c r="B10" s="821">
        <f t="shared" si="1"/>
        <v>1089</v>
      </c>
      <c r="C10" s="821">
        <v>209</v>
      </c>
      <c r="D10" s="821">
        <v>880</v>
      </c>
      <c r="E10" s="821">
        <v>63</v>
      </c>
      <c r="F10" s="821">
        <v>255</v>
      </c>
      <c r="G10" s="821">
        <v>48</v>
      </c>
      <c r="H10" s="821">
        <v>167</v>
      </c>
      <c r="I10" s="819">
        <f t="shared" si="2"/>
        <v>347</v>
      </c>
    </row>
    <row r="11" spans="1:9" ht="30" customHeight="1">
      <c r="A11" s="584" t="s">
        <v>26</v>
      </c>
      <c r="B11" s="821">
        <f t="shared" si="1"/>
        <v>1017</v>
      </c>
      <c r="C11" s="821">
        <v>61</v>
      </c>
      <c r="D11" s="821">
        <v>956</v>
      </c>
      <c r="E11" s="821">
        <v>209</v>
      </c>
      <c r="F11" s="821">
        <v>49</v>
      </c>
      <c r="G11" s="821">
        <v>82</v>
      </c>
      <c r="H11" s="821">
        <v>370</v>
      </c>
      <c r="I11" s="819">
        <f t="shared" si="2"/>
        <v>246</v>
      </c>
    </row>
    <row r="12" spans="1:9" ht="30" customHeight="1">
      <c r="A12" s="584" t="s">
        <v>31</v>
      </c>
      <c r="B12" s="821">
        <f t="shared" si="1"/>
        <v>689</v>
      </c>
      <c r="C12" s="821">
        <v>117</v>
      </c>
      <c r="D12" s="821">
        <v>572</v>
      </c>
      <c r="E12" s="821">
        <v>91</v>
      </c>
      <c r="F12" s="821">
        <v>222</v>
      </c>
      <c r="G12" s="821">
        <v>20</v>
      </c>
      <c r="H12" s="821">
        <v>188</v>
      </c>
      <c r="I12" s="819">
        <f t="shared" si="2"/>
        <v>51</v>
      </c>
    </row>
    <row r="13" spans="1:9" ht="30" customHeight="1">
      <c r="A13" s="584" t="s">
        <v>687</v>
      </c>
      <c r="B13" s="821">
        <f t="shared" si="1"/>
        <v>520</v>
      </c>
      <c r="C13" s="821">
        <v>195</v>
      </c>
      <c r="D13" s="821">
        <v>325</v>
      </c>
      <c r="E13" s="821">
        <v>80</v>
      </c>
      <c r="F13" s="821">
        <v>29</v>
      </c>
      <c r="G13" s="821">
        <v>26</v>
      </c>
      <c r="H13" s="821">
        <v>171</v>
      </c>
      <c r="I13" s="819">
        <f t="shared" si="2"/>
        <v>19</v>
      </c>
    </row>
    <row r="14" spans="1:9" ht="30" customHeight="1">
      <c r="A14" s="584" t="s">
        <v>688</v>
      </c>
      <c r="B14" s="821">
        <f t="shared" si="1"/>
        <v>385</v>
      </c>
      <c r="C14" s="821">
        <v>21</v>
      </c>
      <c r="D14" s="821">
        <v>364</v>
      </c>
      <c r="E14" s="821">
        <v>45</v>
      </c>
      <c r="F14" s="821">
        <v>35</v>
      </c>
      <c r="G14" s="821">
        <v>60</v>
      </c>
      <c r="H14" s="821">
        <v>151</v>
      </c>
      <c r="I14" s="819">
        <f t="shared" si="2"/>
        <v>73</v>
      </c>
    </row>
    <row r="15" spans="1:9" ht="36" customHeight="1">
      <c r="A15" s="584" t="s">
        <v>689</v>
      </c>
      <c r="B15" s="821">
        <f t="shared" si="1"/>
        <v>337</v>
      </c>
      <c r="C15" s="821">
        <v>241</v>
      </c>
      <c r="D15" s="821">
        <v>96</v>
      </c>
      <c r="E15" s="821">
        <v>94</v>
      </c>
      <c r="F15" s="821">
        <v>0</v>
      </c>
      <c r="G15" s="821">
        <v>0</v>
      </c>
      <c r="H15" s="821">
        <v>2</v>
      </c>
      <c r="I15" s="819">
        <f t="shared" si="2"/>
        <v>0</v>
      </c>
    </row>
    <row r="16" spans="1:9" ht="30" customHeight="1">
      <c r="A16" s="585" t="s">
        <v>690</v>
      </c>
      <c r="B16" s="822">
        <f t="shared" si="1"/>
        <v>4750</v>
      </c>
      <c r="C16" s="822">
        <v>832</v>
      </c>
      <c r="D16" s="822">
        <v>3918</v>
      </c>
      <c r="E16" s="822">
        <v>819</v>
      </c>
      <c r="F16" s="822">
        <v>195</v>
      </c>
      <c r="G16" s="822">
        <v>479</v>
      </c>
      <c r="H16" s="822">
        <v>1768</v>
      </c>
      <c r="I16" s="820">
        <f t="shared" si="2"/>
        <v>657</v>
      </c>
    </row>
    <row r="17" spans="1:9" s="483" customFormat="1" ht="48.75" customHeight="1">
      <c r="A17" s="1418" t="s">
        <v>1029</v>
      </c>
      <c r="B17" s="1418"/>
      <c r="C17" s="1418"/>
      <c r="D17" s="1418"/>
      <c r="E17" s="1418"/>
      <c r="F17" s="1418"/>
      <c r="G17" s="1418"/>
      <c r="H17" s="1418"/>
      <c r="I17" s="587"/>
    </row>
    <row r="18" spans="1:9" ht="57" customHeight="1">
      <c r="A18" s="1417"/>
      <c r="B18" s="1417"/>
      <c r="C18" s="1417"/>
      <c r="D18" s="1417"/>
      <c r="E18" s="1417"/>
      <c r="F18" s="1417"/>
      <c r="G18" s="1417"/>
      <c r="H18" s="1417"/>
      <c r="I18" s="588"/>
    </row>
    <row r="19" spans="1:9">
      <c r="A19" s="483" t="s">
        <v>1028</v>
      </c>
      <c r="B19" s="588"/>
      <c r="C19" s="588"/>
      <c r="D19" s="588"/>
      <c r="E19" s="588"/>
      <c r="F19" s="588"/>
      <c r="G19" s="588"/>
      <c r="H19" s="588"/>
      <c r="I19" s="588"/>
    </row>
  </sheetData>
  <mergeCells count="7">
    <mergeCell ref="A18:H18"/>
    <mergeCell ref="A17:H17"/>
    <mergeCell ref="D2:I2"/>
    <mergeCell ref="A1:I1"/>
    <mergeCell ref="A2:A3"/>
    <mergeCell ref="B2:B3"/>
    <mergeCell ref="C2:C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2"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H38"/>
  <sheetViews>
    <sheetView showGridLines="0" zoomScaleNormal="100" workbookViewId="0">
      <selection activeCell="A23" sqref="A23"/>
    </sheetView>
  </sheetViews>
  <sheetFormatPr defaultColWidth="8.875" defaultRowHeight="20.25"/>
  <cols>
    <col min="1" max="1" width="8.875" style="865"/>
    <col min="2" max="2" width="10.125" style="865" customWidth="1"/>
    <col min="3" max="3" width="8.875" style="865"/>
    <col min="4" max="4" width="8.875" style="869"/>
    <col min="5" max="5" width="8.875" style="865"/>
    <col min="6" max="6" width="8.875" style="869"/>
    <col min="7" max="7" width="8.875" style="865"/>
    <col min="8" max="8" width="8.875" style="869"/>
    <col min="9" max="9" width="8.875" style="865"/>
    <col min="10" max="10" width="8.875" style="869"/>
    <col min="11" max="11" width="8.875" style="865"/>
    <col min="12" max="12" width="8.875" style="869"/>
    <col min="13" max="13" width="8.875" style="865"/>
    <col min="14" max="14" width="8.875" style="869"/>
    <col min="15" max="15" width="8.875" style="865"/>
    <col min="16" max="16" width="8.875" style="869"/>
    <col min="17" max="17" width="8.875" style="865"/>
    <col min="18" max="18" width="8.875" style="869"/>
    <col min="19" max="19" width="8.875" style="865"/>
    <col min="20" max="20" width="8.875" style="869"/>
    <col min="21" max="21" width="8.875" style="865"/>
    <col min="22" max="22" width="8.875" style="869"/>
    <col min="23" max="16384" width="8.875" style="865"/>
  </cols>
  <sheetData>
    <row r="1" spans="1:34">
      <c r="A1" s="1425" t="s">
        <v>1349</v>
      </c>
      <c r="B1" s="1425"/>
      <c r="C1" s="1425"/>
      <c r="D1" s="1425"/>
      <c r="E1" s="1425"/>
      <c r="F1" s="1425"/>
      <c r="G1" s="1425"/>
      <c r="H1" s="1425"/>
      <c r="I1" s="1425"/>
      <c r="J1" s="1425"/>
      <c r="K1" s="1425"/>
      <c r="L1" s="1425"/>
      <c r="M1" s="1425"/>
      <c r="N1" s="1425"/>
      <c r="O1" s="1425"/>
      <c r="P1" s="1425"/>
      <c r="Q1" s="1425"/>
      <c r="R1" s="1425"/>
      <c r="S1" s="1425"/>
      <c r="T1" s="1425"/>
      <c r="U1" s="1425"/>
      <c r="V1" s="1425"/>
    </row>
    <row r="2" spans="1:34">
      <c r="A2" s="493"/>
      <c r="B2" s="493"/>
      <c r="C2" s="493"/>
      <c r="D2" s="866"/>
      <c r="E2" s="1426"/>
      <c r="F2" s="1426"/>
      <c r="G2" s="1426"/>
      <c r="H2" s="1426"/>
      <c r="I2" s="1426"/>
      <c r="J2" s="1426"/>
      <c r="K2" s="1426"/>
      <c r="L2" s="867"/>
      <c r="M2" s="493"/>
      <c r="N2" s="868"/>
      <c r="S2" s="1427" t="s">
        <v>1407</v>
      </c>
      <c r="T2" s="1427"/>
      <c r="U2" s="1427"/>
      <c r="V2" s="1427"/>
    </row>
    <row r="3" spans="1:34">
      <c r="A3" s="880"/>
      <c r="B3" s="880"/>
      <c r="C3" s="1428" t="s">
        <v>1337</v>
      </c>
      <c r="D3" s="1428"/>
      <c r="E3" s="1428" t="s">
        <v>324</v>
      </c>
      <c r="F3" s="1428"/>
      <c r="G3" s="1428" t="s">
        <v>325</v>
      </c>
      <c r="H3" s="1428"/>
      <c r="I3" s="1428" t="s">
        <v>326</v>
      </c>
      <c r="J3" s="1428"/>
      <c r="K3" s="1428" t="s">
        <v>327</v>
      </c>
      <c r="L3" s="1428"/>
      <c r="M3" s="1428" t="s">
        <v>328</v>
      </c>
      <c r="N3" s="1428"/>
      <c r="O3" s="1428" t="s">
        <v>329</v>
      </c>
      <c r="P3" s="1428"/>
      <c r="Q3" s="1428" t="s">
        <v>330</v>
      </c>
      <c r="R3" s="1428"/>
      <c r="S3" s="1428" t="s">
        <v>331</v>
      </c>
      <c r="T3" s="1428"/>
      <c r="U3" s="1428" t="s">
        <v>332</v>
      </c>
      <c r="V3" s="1428"/>
      <c r="X3" s="870"/>
      <c r="Y3" s="870"/>
      <c r="Z3" s="870"/>
      <c r="AA3" s="870"/>
      <c r="AB3" s="870"/>
      <c r="AC3" s="870"/>
      <c r="AD3" s="870"/>
      <c r="AE3" s="870"/>
      <c r="AF3" s="870"/>
      <c r="AG3" s="870"/>
      <c r="AH3" s="870"/>
    </row>
    <row r="4" spans="1:34">
      <c r="A4" s="881" t="s">
        <v>1338</v>
      </c>
      <c r="B4" s="497"/>
      <c r="C4" s="882">
        <v>34945</v>
      </c>
      <c r="D4" s="883">
        <f>C4/C$4</f>
        <v>1</v>
      </c>
      <c r="E4" s="882">
        <v>33610</v>
      </c>
      <c r="F4" s="883">
        <f>E4/E$4</f>
        <v>1</v>
      </c>
      <c r="G4" s="884">
        <v>33881</v>
      </c>
      <c r="H4" s="885">
        <f>G4/G$4</f>
        <v>1</v>
      </c>
      <c r="I4" s="882">
        <v>35550</v>
      </c>
      <c r="J4" s="883">
        <f>I4/I$4</f>
        <v>1</v>
      </c>
      <c r="K4" s="884">
        <v>35293</v>
      </c>
      <c r="L4" s="885">
        <f>K4/K$4</f>
        <v>1</v>
      </c>
      <c r="M4" s="882">
        <v>36105</v>
      </c>
      <c r="N4" s="883">
        <f>M4/M$4</f>
        <v>1</v>
      </c>
      <c r="O4" s="884">
        <v>36796</v>
      </c>
      <c r="P4" s="885">
        <f>O4/O$4</f>
        <v>1</v>
      </c>
      <c r="Q4" s="882">
        <v>36018</v>
      </c>
      <c r="R4" s="883">
        <f>Q4/Q$4</f>
        <v>1</v>
      </c>
      <c r="S4" s="884">
        <v>37714</v>
      </c>
      <c r="T4" s="885">
        <f>S4/S$4</f>
        <v>1</v>
      </c>
      <c r="U4" s="882">
        <v>23033</v>
      </c>
      <c r="V4" s="883">
        <f>U4/U$4</f>
        <v>1</v>
      </c>
      <c r="X4" s="870"/>
    </row>
    <row r="5" spans="1:34">
      <c r="A5" s="499"/>
      <c r="B5" s="886" t="s">
        <v>1339</v>
      </c>
      <c r="C5" s="498">
        <f>C11+C17</f>
        <v>32386</v>
      </c>
      <c r="D5" s="883">
        <f t="shared" ref="D5:D9" si="0">C5/C$4</f>
        <v>0.92677063957647732</v>
      </c>
      <c r="E5" s="498">
        <f>E11+E17</f>
        <v>30084</v>
      </c>
      <c r="F5" s="883">
        <f t="shared" ref="F5:F9" si="1">E5/E$4</f>
        <v>0.89509074680154721</v>
      </c>
      <c r="G5" s="498">
        <f t="shared" ref="G5:S5" si="2">G11+G17</f>
        <v>29662</v>
      </c>
      <c r="H5" s="883">
        <f t="shared" ref="H5:H9" si="3">G5/G$4</f>
        <v>0.87547593046250116</v>
      </c>
      <c r="I5" s="498">
        <f t="shared" si="2"/>
        <v>30860</v>
      </c>
      <c r="J5" s="883">
        <f t="shared" ref="J5:J9" si="4">I5/I$4</f>
        <v>0.86807313642756678</v>
      </c>
      <c r="K5" s="498">
        <f t="shared" si="2"/>
        <v>30514</v>
      </c>
      <c r="L5" s="883">
        <f t="shared" ref="L5:L9" si="5">K5/K$4</f>
        <v>0.86459071203921456</v>
      </c>
      <c r="M5" s="498">
        <f t="shared" si="2"/>
        <v>31033</v>
      </c>
      <c r="N5" s="883">
        <f t="shared" ref="N5:N9" si="6">M5/M$4</f>
        <v>0.8595208419886442</v>
      </c>
      <c r="O5" s="498">
        <f t="shared" si="2"/>
        <v>31851</v>
      </c>
      <c r="P5" s="883">
        <f t="shared" ref="P5:P9" si="7">O5/O$4</f>
        <v>0.86561039243396021</v>
      </c>
      <c r="Q5" s="498">
        <f t="shared" si="2"/>
        <v>31952</v>
      </c>
      <c r="R5" s="883">
        <f t="shared" ref="R5:R9" si="8">Q5/Q$4</f>
        <v>0.88711199955577769</v>
      </c>
      <c r="S5" s="887">
        <f t="shared" si="2"/>
        <v>32404</v>
      </c>
      <c r="T5" s="883">
        <f t="shared" ref="T5:T9" si="9">S5/S$4</f>
        <v>0.85920347881423342</v>
      </c>
      <c r="U5" s="498">
        <f>U11+U17</f>
        <v>19388</v>
      </c>
      <c r="V5" s="883">
        <f t="shared" ref="V5:V9" si="10">U5/U$4</f>
        <v>0.84174879520687707</v>
      </c>
      <c r="X5" s="870"/>
    </row>
    <row r="6" spans="1:34">
      <c r="A6" s="499"/>
      <c r="B6" s="886" t="s">
        <v>1340</v>
      </c>
      <c r="C6" s="498">
        <f t="shared" ref="C6:S9" si="11">C12+C18</f>
        <v>2056</v>
      </c>
      <c r="D6" s="883">
        <f t="shared" si="0"/>
        <v>5.883531263413936E-2</v>
      </c>
      <c r="E6" s="498">
        <f t="shared" si="11"/>
        <v>2812</v>
      </c>
      <c r="F6" s="883">
        <f t="shared" si="1"/>
        <v>8.3665575721511454E-2</v>
      </c>
      <c r="G6" s="498">
        <f t="shared" si="11"/>
        <v>2959</v>
      </c>
      <c r="H6" s="883">
        <f t="shared" si="3"/>
        <v>8.7335084560668227E-2</v>
      </c>
      <c r="I6" s="498">
        <f t="shared" si="11"/>
        <v>2911</v>
      </c>
      <c r="J6" s="883">
        <f t="shared" si="4"/>
        <v>8.1884669479606195E-2</v>
      </c>
      <c r="K6" s="498">
        <f t="shared" si="11"/>
        <v>2738</v>
      </c>
      <c r="L6" s="883">
        <f t="shared" si="5"/>
        <v>7.7579123338905737E-2</v>
      </c>
      <c r="M6" s="498">
        <f t="shared" si="11"/>
        <v>2669</v>
      </c>
      <c r="N6" s="883">
        <f t="shared" si="6"/>
        <v>7.3923279324193319E-2</v>
      </c>
      <c r="O6" s="498">
        <f t="shared" si="11"/>
        <v>2461</v>
      </c>
      <c r="P6" s="883">
        <f t="shared" si="7"/>
        <v>6.6882269811936082E-2</v>
      </c>
      <c r="Q6" s="498">
        <f t="shared" si="11"/>
        <v>2022</v>
      </c>
      <c r="R6" s="883">
        <f t="shared" si="8"/>
        <v>5.6138597367982677E-2</v>
      </c>
      <c r="S6" s="887">
        <f t="shared" si="11"/>
        <v>2288</v>
      </c>
      <c r="T6" s="883">
        <f t="shared" si="9"/>
        <v>6.0667126266108075E-2</v>
      </c>
      <c r="U6" s="498">
        <f>U12+U18</f>
        <v>1551</v>
      </c>
      <c r="V6" s="883">
        <f t="shared" si="10"/>
        <v>6.7338166977814445E-2</v>
      </c>
      <c r="X6" s="870"/>
    </row>
    <row r="7" spans="1:34">
      <c r="A7" s="499"/>
      <c r="B7" s="886" t="s">
        <v>1341</v>
      </c>
      <c r="C7" s="498">
        <f t="shared" si="11"/>
        <v>353</v>
      </c>
      <c r="D7" s="883">
        <f t="shared" si="0"/>
        <v>1.0101588210044355E-2</v>
      </c>
      <c r="E7" s="498">
        <f t="shared" si="11"/>
        <v>523</v>
      </c>
      <c r="F7" s="883">
        <f t="shared" si="1"/>
        <v>1.5560844986611127E-2</v>
      </c>
      <c r="G7" s="498">
        <f t="shared" si="11"/>
        <v>1083</v>
      </c>
      <c r="H7" s="883">
        <f t="shared" si="3"/>
        <v>3.1964818039609218E-2</v>
      </c>
      <c r="I7" s="498">
        <f t="shared" si="11"/>
        <v>1589</v>
      </c>
      <c r="J7" s="883">
        <f t="shared" si="4"/>
        <v>4.4697609001406471E-2</v>
      </c>
      <c r="K7" s="498">
        <f t="shared" si="11"/>
        <v>1832</v>
      </c>
      <c r="L7" s="883">
        <f t="shared" si="5"/>
        <v>5.1908310429830275E-2</v>
      </c>
      <c r="M7" s="498">
        <f t="shared" si="11"/>
        <v>2148</v>
      </c>
      <c r="N7" s="883">
        <f t="shared" si="6"/>
        <v>5.9493144993768177E-2</v>
      </c>
      <c r="O7" s="498">
        <f t="shared" si="11"/>
        <v>2220</v>
      </c>
      <c r="P7" s="883">
        <f t="shared" si="7"/>
        <v>6.033264485270138E-2</v>
      </c>
      <c r="Q7" s="498">
        <f t="shared" si="11"/>
        <v>1751</v>
      </c>
      <c r="R7" s="883">
        <f t="shared" si="8"/>
        <v>4.8614581598089845E-2</v>
      </c>
      <c r="S7" s="887">
        <f t="shared" si="11"/>
        <v>2429</v>
      </c>
      <c r="T7" s="883">
        <f t="shared" si="9"/>
        <v>6.4405790952961769E-2</v>
      </c>
      <c r="U7" s="498">
        <f>U13+U19</f>
        <v>1608</v>
      </c>
      <c r="V7" s="883">
        <f t="shared" si="10"/>
        <v>6.9812877176225419E-2</v>
      </c>
      <c r="X7" s="870"/>
    </row>
    <row r="8" spans="1:34">
      <c r="A8" s="499"/>
      <c r="B8" s="886" t="s">
        <v>1342</v>
      </c>
      <c r="C8" s="498">
        <f t="shared" si="11"/>
        <v>27</v>
      </c>
      <c r="D8" s="883">
        <f t="shared" si="0"/>
        <v>7.7264272428101302E-4</v>
      </c>
      <c r="E8" s="498">
        <f t="shared" si="11"/>
        <v>38</v>
      </c>
      <c r="F8" s="883">
        <f t="shared" si="1"/>
        <v>1.1306158881285331E-3</v>
      </c>
      <c r="G8" s="498">
        <f t="shared" si="11"/>
        <v>50</v>
      </c>
      <c r="H8" s="883">
        <f t="shared" si="3"/>
        <v>1.4757533720964552E-3</v>
      </c>
      <c r="I8" s="498">
        <f t="shared" si="11"/>
        <v>57</v>
      </c>
      <c r="J8" s="883">
        <f t="shared" si="4"/>
        <v>1.6033755274261602E-3</v>
      </c>
      <c r="K8" s="498">
        <f t="shared" si="11"/>
        <v>85</v>
      </c>
      <c r="L8" s="883">
        <f t="shared" si="5"/>
        <v>2.4084095996373218E-3</v>
      </c>
      <c r="M8" s="498">
        <f t="shared" si="11"/>
        <v>105</v>
      </c>
      <c r="N8" s="883">
        <f t="shared" si="6"/>
        <v>2.9081844619858743E-3</v>
      </c>
      <c r="O8" s="498">
        <f t="shared" si="11"/>
        <v>132</v>
      </c>
      <c r="P8" s="883">
        <f t="shared" si="7"/>
        <v>3.587346450701163E-3</v>
      </c>
      <c r="Q8" s="498">
        <f t="shared" si="11"/>
        <v>152</v>
      </c>
      <c r="R8" s="883">
        <f t="shared" si="8"/>
        <v>4.2201121661391526E-3</v>
      </c>
      <c r="S8" s="887">
        <f t="shared" si="11"/>
        <v>429</v>
      </c>
      <c r="T8" s="883">
        <f t="shared" si="9"/>
        <v>1.1375086174895264E-2</v>
      </c>
      <c r="U8" s="498">
        <f>U14+U20</f>
        <v>392</v>
      </c>
      <c r="V8" s="883">
        <f t="shared" si="10"/>
        <v>1.7019059610124603E-2</v>
      </c>
      <c r="X8" s="870"/>
    </row>
    <row r="9" spans="1:34">
      <c r="A9" s="500"/>
      <c r="B9" s="888" t="s">
        <v>1343</v>
      </c>
      <c r="C9" s="501">
        <f t="shared" si="11"/>
        <v>2</v>
      </c>
      <c r="D9" s="874">
        <f t="shared" si="0"/>
        <v>5.723279439118615E-5</v>
      </c>
      <c r="E9" s="498">
        <f t="shared" si="11"/>
        <v>1</v>
      </c>
      <c r="F9" s="883">
        <f t="shared" si="1"/>
        <v>2.975304968759298E-5</v>
      </c>
      <c r="G9" s="498">
        <f t="shared" si="11"/>
        <v>1</v>
      </c>
      <c r="H9" s="883">
        <f t="shared" si="3"/>
        <v>2.9515067441929104E-5</v>
      </c>
      <c r="I9" s="498">
        <f t="shared" si="11"/>
        <v>5</v>
      </c>
      <c r="J9" s="883">
        <f t="shared" si="4"/>
        <v>1.4064697609001407E-4</v>
      </c>
      <c r="K9" s="498">
        <f t="shared" si="11"/>
        <v>7</v>
      </c>
      <c r="L9" s="883">
        <f t="shared" si="5"/>
        <v>1.9833961408777945E-4</v>
      </c>
      <c r="M9" s="498">
        <f t="shared" si="11"/>
        <v>15</v>
      </c>
      <c r="N9" s="883">
        <f t="shared" si="6"/>
        <v>4.1545492314083921E-4</v>
      </c>
      <c r="O9" s="498">
        <f t="shared" si="11"/>
        <v>13</v>
      </c>
      <c r="P9" s="883">
        <f t="shared" si="7"/>
        <v>3.5329927165996303E-4</v>
      </c>
      <c r="Q9" s="498">
        <f t="shared" si="11"/>
        <v>6</v>
      </c>
      <c r="R9" s="883">
        <f t="shared" si="8"/>
        <v>1.6658337497917709E-4</v>
      </c>
      <c r="S9" s="889">
        <f t="shared" si="11"/>
        <v>24</v>
      </c>
      <c r="T9" s="883">
        <f t="shared" si="9"/>
        <v>6.3636845733679799E-4</v>
      </c>
      <c r="U9" s="501">
        <f>U15+U21</f>
        <v>13</v>
      </c>
      <c r="V9" s="883">
        <f t="shared" si="10"/>
        <v>5.6440758911127512E-4</v>
      </c>
      <c r="X9" s="870"/>
    </row>
    <row r="10" spans="1:34">
      <c r="A10" s="1422" t="s">
        <v>1350</v>
      </c>
      <c r="B10" s="1422"/>
      <c r="C10" s="498">
        <f>SUM(C11:C15)</f>
        <v>33523</v>
      </c>
      <c r="D10" s="873">
        <f>C10/C$10</f>
        <v>1</v>
      </c>
      <c r="E10" s="502">
        <f t="shared" ref="E10:S10" si="12">SUM(E11:E15)</f>
        <v>32059</v>
      </c>
      <c r="F10" s="871">
        <f>E10/E$10</f>
        <v>1</v>
      </c>
      <c r="G10" s="502">
        <f t="shared" si="12"/>
        <v>32184</v>
      </c>
      <c r="H10" s="871">
        <f>G10/G$10</f>
        <v>1</v>
      </c>
      <c r="I10" s="502">
        <f t="shared" si="12"/>
        <v>33622</v>
      </c>
      <c r="J10" s="871">
        <f>I10/I$10</f>
        <v>1</v>
      </c>
      <c r="K10" s="502">
        <f t="shared" si="12"/>
        <v>33114</v>
      </c>
      <c r="L10" s="871">
        <f>K10/K$10</f>
        <v>1</v>
      </c>
      <c r="M10" s="502">
        <f t="shared" si="12"/>
        <v>33764</v>
      </c>
      <c r="N10" s="871">
        <f>M10/M$10</f>
        <v>1</v>
      </c>
      <c r="O10" s="502">
        <f t="shared" si="12"/>
        <v>34268</v>
      </c>
      <c r="P10" s="871">
        <f>O10/O$10</f>
        <v>1</v>
      </c>
      <c r="Q10" s="502">
        <f t="shared" si="12"/>
        <v>33360</v>
      </c>
      <c r="R10" s="871">
        <f>Q10/Q$10</f>
        <v>1</v>
      </c>
      <c r="S10" s="502">
        <f t="shared" si="12"/>
        <v>34596</v>
      </c>
      <c r="T10" s="871">
        <f>S10/S$10</f>
        <v>1</v>
      </c>
      <c r="U10" s="502">
        <f>SUM(U11:U15)</f>
        <v>21079</v>
      </c>
      <c r="V10" s="872">
        <f>U10/U$10</f>
        <v>1</v>
      </c>
    </row>
    <row r="11" spans="1:34">
      <c r="A11" s="499"/>
      <c r="B11" s="886" t="s">
        <v>1339</v>
      </c>
      <c r="C11" s="498">
        <v>31148</v>
      </c>
      <c r="D11" s="873">
        <f t="shared" ref="D11:D15" si="13">C11/C$10</f>
        <v>0.92915311875428808</v>
      </c>
      <c r="E11" s="882">
        <v>28784</v>
      </c>
      <c r="F11" s="873">
        <f t="shared" ref="F11:F14" si="14">E11/E$10</f>
        <v>0.8978445990205558</v>
      </c>
      <c r="G11" s="882">
        <v>28239</v>
      </c>
      <c r="H11" s="873">
        <f t="shared" ref="H11:H15" si="15">G11/G$10</f>
        <v>0.87742356450410142</v>
      </c>
      <c r="I11" s="882">
        <v>29237</v>
      </c>
      <c r="J11" s="883">
        <f t="shared" ref="J11:J15" si="16">I11/I$10</f>
        <v>0.86957944203200288</v>
      </c>
      <c r="K11" s="882">
        <v>28661</v>
      </c>
      <c r="L11" s="883">
        <f t="shared" ref="L11:L15" si="17">K11/K$10</f>
        <v>0.86552515552334364</v>
      </c>
      <c r="M11" s="882">
        <v>29084</v>
      </c>
      <c r="N11" s="883">
        <f t="shared" ref="N11:N15" si="18">M11/M$10</f>
        <v>0.86139083047032339</v>
      </c>
      <c r="O11" s="882">
        <v>29671</v>
      </c>
      <c r="P11" s="883">
        <f t="shared" ref="P11:P15" si="19">O11/O$10</f>
        <v>0.86585152328703163</v>
      </c>
      <c r="Q11" s="882">
        <v>29649</v>
      </c>
      <c r="R11" s="883">
        <f t="shared" ref="R11:R15" si="20">Q11/Q$10</f>
        <v>0.88875899280575543</v>
      </c>
      <c r="S11" s="882">
        <v>29822</v>
      </c>
      <c r="T11" s="883">
        <f t="shared" ref="T11:T15" si="21">S11/S$10</f>
        <v>0.86200716845878134</v>
      </c>
      <c r="U11" s="882">
        <v>17789</v>
      </c>
      <c r="V11" s="883">
        <f t="shared" ref="V11:V15" si="22">U11/U$10</f>
        <v>0.84392048958679255</v>
      </c>
    </row>
    <row r="12" spans="1:34">
      <c r="A12" s="499"/>
      <c r="B12" s="886" t="s">
        <v>1340</v>
      </c>
      <c r="C12" s="498">
        <v>2001</v>
      </c>
      <c r="D12" s="873">
        <f t="shared" si="13"/>
        <v>5.9690361841124001E-2</v>
      </c>
      <c r="E12" s="882">
        <v>2742</v>
      </c>
      <c r="F12" s="873">
        <f t="shared" si="14"/>
        <v>8.5529804423094921E-2</v>
      </c>
      <c r="G12" s="882">
        <v>2853</v>
      </c>
      <c r="H12" s="873">
        <f t="shared" si="15"/>
        <v>8.8646532438478753E-2</v>
      </c>
      <c r="I12" s="882">
        <v>2801</v>
      </c>
      <c r="J12" s="883">
        <f t="shared" si="16"/>
        <v>8.3308547974540473E-2</v>
      </c>
      <c r="K12" s="882">
        <v>2614</v>
      </c>
      <c r="L12" s="883">
        <f t="shared" si="17"/>
        <v>7.8939421392764386E-2</v>
      </c>
      <c r="M12" s="882">
        <v>2539</v>
      </c>
      <c r="N12" s="883">
        <f t="shared" si="18"/>
        <v>7.5198436204241201E-2</v>
      </c>
      <c r="O12" s="882">
        <v>2360</v>
      </c>
      <c r="P12" s="883">
        <f t="shared" si="19"/>
        <v>6.8868915606396644E-2</v>
      </c>
      <c r="Q12" s="882">
        <v>1916</v>
      </c>
      <c r="R12" s="883">
        <f t="shared" si="20"/>
        <v>5.7434052757793765E-2</v>
      </c>
      <c r="S12" s="882">
        <v>2132</v>
      </c>
      <c r="T12" s="883">
        <f t="shared" si="21"/>
        <v>6.162562145912822E-2</v>
      </c>
      <c r="U12" s="882">
        <v>1451</v>
      </c>
      <c r="V12" s="883">
        <f t="shared" si="22"/>
        <v>6.8836282556098485E-2</v>
      </c>
    </row>
    <row r="13" spans="1:34">
      <c r="A13" s="499"/>
      <c r="B13" s="886" t="s">
        <v>1341</v>
      </c>
      <c r="C13" s="498">
        <v>345</v>
      </c>
      <c r="D13" s="873">
        <f t="shared" si="13"/>
        <v>1.0291441696745517E-2</v>
      </c>
      <c r="E13" s="882">
        <v>496</v>
      </c>
      <c r="F13" s="873">
        <f t="shared" si="14"/>
        <v>1.5471474468947878E-2</v>
      </c>
      <c r="G13" s="882">
        <v>1044</v>
      </c>
      <c r="H13" s="873">
        <f t="shared" si="15"/>
        <v>3.2438478747203577E-2</v>
      </c>
      <c r="I13" s="882">
        <v>1528</v>
      </c>
      <c r="J13" s="883">
        <f t="shared" si="16"/>
        <v>4.5446433882576881E-2</v>
      </c>
      <c r="K13" s="882">
        <v>1753</v>
      </c>
      <c r="L13" s="883">
        <f t="shared" si="17"/>
        <v>5.293833423929456E-2</v>
      </c>
      <c r="M13" s="882">
        <v>2032</v>
      </c>
      <c r="N13" s="883">
        <f t="shared" si="18"/>
        <v>6.0182442838526244E-2</v>
      </c>
      <c r="O13" s="882">
        <v>2108</v>
      </c>
      <c r="P13" s="883">
        <f t="shared" si="19"/>
        <v>6.1515116143340723E-2</v>
      </c>
      <c r="Q13" s="882">
        <v>1648</v>
      </c>
      <c r="R13" s="883">
        <f t="shared" si="20"/>
        <v>4.9400479616306954E-2</v>
      </c>
      <c r="S13" s="882">
        <v>2240</v>
      </c>
      <c r="T13" s="883">
        <f t="shared" si="21"/>
        <v>6.4747369638108454E-2</v>
      </c>
      <c r="U13" s="882">
        <v>1482</v>
      </c>
      <c r="V13" s="883">
        <f t="shared" si="22"/>
        <v>7.0306940556952413E-2</v>
      </c>
    </row>
    <row r="14" spans="1:34">
      <c r="A14" s="499"/>
      <c r="B14" s="886" t="s">
        <v>1342</v>
      </c>
      <c r="C14" s="498">
        <v>27</v>
      </c>
      <c r="D14" s="873">
        <f t="shared" si="13"/>
        <v>8.0541717626704057E-4</v>
      </c>
      <c r="E14" s="882">
        <v>37</v>
      </c>
      <c r="F14" s="873">
        <f t="shared" si="14"/>
        <v>1.1541220874013538E-3</v>
      </c>
      <c r="G14" s="882">
        <v>47</v>
      </c>
      <c r="H14" s="873">
        <f t="shared" si="15"/>
        <v>1.4603529704200846E-3</v>
      </c>
      <c r="I14" s="882">
        <v>51</v>
      </c>
      <c r="J14" s="883">
        <f t="shared" si="16"/>
        <v>1.5168639581226578E-3</v>
      </c>
      <c r="K14" s="882">
        <v>80</v>
      </c>
      <c r="L14" s="883">
        <f t="shared" si="17"/>
        <v>2.4158965996255361E-3</v>
      </c>
      <c r="M14" s="882">
        <v>94</v>
      </c>
      <c r="N14" s="883">
        <f t="shared" si="18"/>
        <v>2.7840303281601708E-3</v>
      </c>
      <c r="O14" s="882">
        <v>120</v>
      </c>
      <c r="P14" s="883">
        <f t="shared" si="19"/>
        <v>3.5018092681218631E-3</v>
      </c>
      <c r="Q14" s="882">
        <v>141</v>
      </c>
      <c r="R14" s="883">
        <f t="shared" si="20"/>
        <v>4.2266187050359711E-3</v>
      </c>
      <c r="S14" s="882">
        <v>383</v>
      </c>
      <c r="T14" s="883">
        <f t="shared" si="21"/>
        <v>1.1070644005087293E-2</v>
      </c>
      <c r="U14" s="882">
        <v>349</v>
      </c>
      <c r="V14" s="883">
        <f t="shared" si="22"/>
        <v>1.6556762654774893E-2</v>
      </c>
    </row>
    <row r="15" spans="1:34">
      <c r="A15" s="500"/>
      <c r="B15" s="888" t="s">
        <v>1343</v>
      </c>
      <c r="C15" s="498">
        <v>2</v>
      </c>
      <c r="D15" s="873">
        <f t="shared" si="13"/>
        <v>5.9660531575336335E-5</v>
      </c>
      <c r="E15" s="882">
        <v>0</v>
      </c>
      <c r="F15" s="890">
        <f t="shared" ref="F15" si="23">E15/E14</f>
        <v>0</v>
      </c>
      <c r="G15" s="882">
        <v>1</v>
      </c>
      <c r="H15" s="891">
        <f t="shared" si="15"/>
        <v>3.1071339796172009E-5</v>
      </c>
      <c r="I15" s="882">
        <v>5</v>
      </c>
      <c r="J15" s="883">
        <f t="shared" si="16"/>
        <v>1.4871215275712331E-4</v>
      </c>
      <c r="K15" s="882">
        <v>6</v>
      </c>
      <c r="L15" s="883">
        <f t="shared" si="17"/>
        <v>1.811922449719152E-4</v>
      </c>
      <c r="M15" s="882">
        <v>15</v>
      </c>
      <c r="N15" s="883">
        <f t="shared" si="18"/>
        <v>4.4426015874896339E-4</v>
      </c>
      <c r="O15" s="882">
        <v>9</v>
      </c>
      <c r="P15" s="883">
        <f t="shared" si="19"/>
        <v>2.6263569510913973E-4</v>
      </c>
      <c r="Q15" s="882">
        <v>6</v>
      </c>
      <c r="R15" s="883">
        <f t="shared" si="20"/>
        <v>1.7985611510791367E-4</v>
      </c>
      <c r="S15" s="882">
        <v>19</v>
      </c>
      <c r="T15" s="883">
        <f t="shared" si="21"/>
        <v>5.4919643889466991E-4</v>
      </c>
      <c r="U15" s="882">
        <v>8</v>
      </c>
      <c r="V15" s="874">
        <f t="shared" si="22"/>
        <v>3.7952464538165947E-4</v>
      </c>
    </row>
    <row r="16" spans="1:34">
      <c r="A16" s="1423" t="s">
        <v>1351</v>
      </c>
      <c r="B16" s="1423"/>
      <c r="C16" s="502">
        <f>SUM(C17:C21)</f>
        <v>1301</v>
      </c>
      <c r="D16" s="871">
        <f>C16/C$16</f>
        <v>1</v>
      </c>
      <c r="E16" s="502">
        <f t="shared" ref="E16:S16" si="24">SUM(E17:E21)</f>
        <v>1399</v>
      </c>
      <c r="F16" s="871">
        <f>E16/E$16</f>
        <v>1</v>
      </c>
      <c r="G16" s="502">
        <f t="shared" si="24"/>
        <v>1571</v>
      </c>
      <c r="H16" s="871">
        <f>G16/G$16</f>
        <v>1</v>
      </c>
      <c r="I16" s="502">
        <f t="shared" si="24"/>
        <v>1800</v>
      </c>
      <c r="J16" s="871">
        <f>I16/I$16</f>
        <v>1</v>
      </c>
      <c r="K16" s="502">
        <f t="shared" si="24"/>
        <v>2062</v>
      </c>
      <c r="L16" s="871">
        <f>K16/K$16</f>
        <v>1</v>
      </c>
      <c r="M16" s="502">
        <f t="shared" si="24"/>
        <v>2206</v>
      </c>
      <c r="N16" s="871">
        <f>M16/M$16</f>
        <v>1</v>
      </c>
      <c r="O16" s="502">
        <f t="shared" si="24"/>
        <v>2409</v>
      </c>
      <c r="P16" s="871">
        <f>O16/O$16</f>
        <v>1</v>
      </c>
      <c r="Q16" s="502">
        <f t="shared" si="24"/>
        <v>2523</v>
      </c>
      <c r="R16" s="871">
        <f>Q16/Q$16</f>
        <v>1</v>
      </c>
      <c r="S16" s="502">
        <f t="shared" si="24"/>
        <v>2978</v>
      </c>
      <c r="T16" s="871">
        <f>S16/S$16</f>
        <v>1</v>
      </c>
      <c r="U16" s="502">
        <f>SUM(U17:U21)</f>
        <v>1873</v>
      </c>
      <c r="V16" s="883">
        <f>U16/U$16</f>
        <v>1</v>
      </c>
    </row>
    <row r="17" spans="1:22">
      <c r="A17" s="499"/>
      <c r="B17" s="886" t="s">
        <v>1344</v>
      </c>
      <c r="C17" s="882">
        <v>1238</v>
      </c>
      <c r="D17" s="873">
        <f t="shared" ref="D17:D19" si="25">C17/C$16</f>
        <v>0.95157571099154492</v>
      </c>
      <c r="E17" s="882">
        <v>1300</v>
      </c>
      <c r="F17" s="873">
        <f t="shared" ref="F17:F21" si="26">E17/E$16</f>
        <v>0.92923516797712646</v>
      </c>
      <c r="G17" s="882">
        <v>1423</v>
      </c>
      <c r="H17" s="873">
        <f t="shared" ref="H17:H21" si="27">G17/G$16</f>
        <v>0.90579248886059838</v>
      </c>
      <c r="I17" s="882">
        <v>1623</v>
      </c>
      <c r="J17" s="883">
        <f t="shared" ref="J17:J21" si="28">I17/I$16</f>
        <v>0.90166666666666662</v>
      </c>
      <c r="K17" s="882">
        <v>1853</v>
      </c>
      <c r="L17" s="883">
        <f t="shared" ref="L17:L21" si="29">K17/K$16</f>
        <v>0.89864209505334625</v>
      </c>
      <c r="M17" s="882">
        <v>1949</v>
      </c>
      <c r="N17" s="883">
        <f t="shared" ref="N17:N21" si="30">M17/M$16</f>
        <v>0.88349954669084318</v>
      </c>
      <c r="O17" s="882">
        <v>2180</v>
      </c>
      <c r="P17" s="883">
        <f t="shared" ref="P17:P21" si="31">O17/O$16</f>
        <v>0.90493980904939808</v>
      </c>
      <c r="Q17" s="882">
        <v>2303</v>
      </c>
      <c r="R17" s="883">
        <f t="shared" ref="R17:R21" si="32">Q17/Q$16</f>
        <v>0.91280221957986529</v>
      </c>
      <c r="S17" s="882">
        <v>2582</v>
      </c>
      <c r="T17" s="883">
        <f t="shared" ref="T17:T21" si="33">S17/S$16</f>
        <v>0.8670248488918737</v>
      </c>
      <c r="U17" s="882">
        <v>1599</v>
      </c>
      <c r="V17" s="883">
        <f t="shared" ref="V17:V21" si="34">U17/U$16</f>
        <v>0.85371062466631076</v>
      </c>
    </row>
    <row r="18" spans="1:22">
      <c r="A18" s="499"/>
      <c r="B18" s="886" t="s">
        <v>1345</v>
      </c>
      <c r="C18" s="882">
        <v>55</v>
      </c>
      <c r="D18" s="873">
        <f t="shared" si="25"/>
        <v>4.2275172943889314E-2</v>
      </c>
      <c r="E18" s="882">
        <v>70</v>
      </c>
      <c r="F18" s="873">
        <f t="shared" si="26"/>
        <v>5.0035739814152963E-2</v>
      </c>
      <c r="G18" s="882">
        <v>106</v>
      </c>
      <c r="H18" s="873">
        <f t="shared" si="27"/>
        <v>6.74729471674093E-2</v>
      </c>
      <c r="I18" s="882">
        <v>110</v>
      </c>
      <c r="J18" s="883">
        <f t="shared" si="28"/>
        <v>6.1111111111111109E-2</v>
      </c>
      <c r="K18" s="882">
        <v>124</v>
      </c>
      <c r="L18" s="883">
        <f t="shared" si="29"/>
        <v>6.0135790494665373E-2</v>
      </c>
      <c r="M18" s="882">
        <v>130</v>
      </c>
      <c r="N18" s="883">
        <f t="shared" si="30"/>
        <v>5.8930190389845878E-2</v>
      </c>
      <c r="O18" s="882">
        <v>101</v>
      </c>
      <c r="P18" s="883">
        <f t="shared" si="31"/>
        <v>4.1926110419261108E-2</v>
      </c>
      <c r="Q18" s="882">
        <v>106</v>
      </c>
      <c r="R18" s="883">
        <f t="shared" si="32"/>
        <v>4.2013476020610382E-2</v>
      </c>
      <c r="S18" s="882">
        <v>156</v>
      </c>
      <c r="T18" s="883">
        <f t="shared" si="33"/>
        <v>5.2384150436534584E-2</v>
      </c>
      <c r="U18" s="882">
        <v>100</v>
      </c>
      <c r="V18" s="883">
        <f t="shared" si="34"/>
        <v>5.3390282968499736E-2</v>
      </c>
    </row>
    <row r="19" spans="1:22">
      <c r="A19" s="499"/>
      <c r="B19" s="886" t="s">
        <v>1346</v>
      </c>
      <c r="C19" s="882">
        <v>8</v>
      </c>
      <c r="D19" s="873">
        <f t="shared" si="25"/>
        <v>6.1491160645657187E-3</v>
      </c>
      <c r="E19" s="882">
        <v>27</v>
      </c>
      <c r="F19" s="873">
        <f t="shared" si="26"/>
        <v>1.9299499642601858E-2</v>
      </c>
      <c r="G19" s="882">
        <v>39</v>
      </c>
      <c r="H19" s="873">
        <f t="shared" si="27"/>
        <v>2.4824952259707194E-2</v>
      </c>
      <c r="I19" s="882">
        <v>61</v>
      </c>
      <c r="J19" s="883">
        <f t="shared" si="28"/>
        <v>3.3888888888888892E-2</v>
      </c>
      <c r="K19" s="882">
        <v>79</v>
      </c>
      <c r="L19" s="883">
        <f t="shared" si="29"/>
        <v>3.831231813773036E-2</v>
      </c>
      <c r="M19" s="882">
        <v>116</v>
      </c>
      <c r="N19" s="883">
        <f t="shared" si="30"/>
        <v>5.2583862194016319E-2</v>
      </c>
      <c r="O19" s="882">
        <v>112</v>
      </c>
      <c r="P19" s="883">
        <f t="shared" si="31"/>
        <v>4.6492320464923208E-2</v>
      </c>
      <c r="Q19" s="882">
        <v>103</v>
      </c>
      <c r="R19" s="883">
        <f t="shared" si="32"/>
        <v>4.0824415378517637E-2</v>
      </c>
      <c r="S19" s="882">
        <v>189</v>
      </c>
      <c r="T19" s="883">
        <f t="shared" si="33"/>
        <v>6.346541302887844E-2</v>
      </c>
      <c r="U19" s="882">
        <v>126</v>
      </c>
      <c r="V19" s="883">
        <f t="shared" si="34"/>
        <v>6.727175654030966E-2</v>
      </c>
    </row>
    <row r="20" spans="1:22">
      <c r="A20" s="499"/>
      <c r="B20" s="886" t="s">
        <v>1347</v>
      </c>
      <c r="C20" s="890">
        <v>0</v>
      </c>
      <c r="D20" s="890">
        <v>0</v>
      </c>
      <c r="E20" s="882">
        <v>1</v>
      </c>
      <c r="F20" s="873">
        <f t="shared" si="26"/>
        <v>7.1479628305932811E-4</v>
      </c>
      <c r="G20" s="882">
        <v>3</v>
      </c>
      <c r="H20" s="873">
        <f t="shared" si="27"/>
        <v>1.9096117122851686E-3</v>
      </c>
      <c r="I20" s="882">
        <v>6</v>
      </c>
      <c r="J20" s="883">
        <f t="shared" si="28"/>
        <v>3.3333333333333335E-3</v>
      </c>
      <c r="K20" s="882">
        <v>5</v>
      </c>
      <c r="L20" s="883">
        <f t="shared" si="29"/>
        <v>2.4248302618816685E-3</v>
      </c>
      <c r="M20" s="882">
        <v>11</v>
      </c>
      <c r="N20" s="883">
        <f t="shared" si="30"/>
        <v>4.9864007252946509E-3</v>
      </c>
      <c r="O20" s="882">
        <v>12</v>
      </c>
      <c r="P20" s="883">
        <f t="shared" si="31"/>
        <v>4.9813200498132005E-3</v>
      </c>
      <c r="Q20" s="882">
        <v>11</v>
      </c>
      <c r="R20" s="883">
        <f t="shared" si="32"/>
        <v>4.3598890210067376E-3</v>
      </c>
      <c r="S20" s="882">
        <v>46</v>
      </c>
      <c r="T20" s="883">
        <f t="shared" si="33"/>
        <v>1.544660846205507E-2</v>
      </c>
      <c r="U20" s="882">
        <v>43</v>
      </c>
      <c r="V20" s="883">
        <f t="shared" si="34"/>
        <v>2.2957821676454885E-2</v>
      </c>
    </row>
    <row r="21" spans="1:22">
      <c r="A21" s="500"/>
      <c r="B21" s="888" t="s">
        <v>1348</v>
      </c>
      <c r="C21" s="876">
        <v>0</v>
      </c>
      <c r="D21" s="876">
        <v>0</v>
      </c>
      <c r="E21" s="877">
        <v>1</v>
      </c>
      <c r="F21" s="875">
        <f t="shared" si="26"/>
        <v>7.1479628305932811E-4</v>
      </c>
      <c r="G21" s="876">
        <v>0</v>
      </c>
      <c r="H21" s="519">
        <f t="shared" si="27"/>
        <v>0</v>
      </c>
      <c r="I21" s="876">
        <v>0</v>
      </c>
      <c r="J21" s="876">
        <f t="shared" si="28"/>
        <v>0</v>
      </c>
      <c r="K21" s="877">
        <v>1</v>
      </c>
      <c r="L21" s="892">
        <f t="shared" si="29"/>
        <v>4.8496605237633366E-4</v>
      </c>
      <c r="M21" s="876">
        <v>0</v>
      </c>
      <c r="N21" s="876">
        <f t="shared" si="30"/>
        <v>0</v>
      </c>
      <c r="O21" s="877">
        <v>4</v>
      </c>
      <c r="P21" s="892">
        <f t="shared" si="31"/>
        <v>1.6604400166044002E-3</v>
      </c>
      <c r="Q21" s="876">
        <v>0</v>
      </c>
      <c r="R21" s="876">
        <f t="shared" si="32"/>
        <v>0</v>
      </c>
      <c r="S21" s="877">
        <v>5</v>
      </c>
      <c r="T21" s="892">
        <f t="shared" si="33"/>
        <v>1.6789791806581598E-3</v>
      </c>
      <c r="U21" s="877">
        <v>5</v>
      </c>
      <c r="V21" s="892">
        <f t="shared" si="34"/>
        <v>2.6695141484249867E-3</v>
      </c>
    </row>
    <row r="22" spans="1:22" ht="51" customHeight="1">
      <c r="A22" s="1424" t="s">
        <v>1418</v>
      </c>
      <c r="B22" s="1424"/>
      <c r="C22" s="1424"/>
      <c r="D22" s="1424"/>
      <c r="E22" s="1424"/>
      <c r="F22" s="1424"/>
      <c r="G22" s="1424"/>
      <c r="H22" s="1424"/>
      <c r="I22" s="1424"/>
      <c r="J22" s="1424"/>
      <c r="K22" s="1424"/>
      <c r="L22" s="1424"/>
      <c r="M22" s="1424"/>
      <c r="N22" s="1424"/>
      <c r="O22" s="1424"/>
      <c r="P22" s="1424"/>
      <c r="Q22" s="1424"/>
      <c r="R22" s="1424"/>
      <c r="S22" s="1424"/>
      <c r="T22" s="1424"/>
      <c r="U22" s="1424"/>
      <c r="V22" s="1424"/>
    </row>
    <row r="25" spans="1:22">
      <c r="B25" s="878"/>
      <c r="C25" s="878"/>
      <c r="D25" s="879"/>
      <c r="E25" s="878"/>
      <c r="F25" s="879"/>
      <c r="G25" s="878"/>
      <c r="H25" s="879"/>
      <c r="I25" s="878"/>
      <c r="J25" s="879"/>
      <c r="K25" s="878"/>
      <c r="L25" s="879"/>
      <c r="M25" s="878"/>
      <c r="N25" s="879"/>
      <c r="O25" s="878"/>
      <c r="P25" s="879"/>
      <c r="Q25" s="878"/>
      <c r="R25" s="879"/>
    </row>
    <row r="26" spans="1:22">
      <c r="B26" s="878"/>
      <c r="C26" s="878"/>
      <c r="D26" s="879"/>
      <c r="E26" s="878"/>
      <c r="F26" s="879"/>
      <c r="G26" s="878"/>
      <c r="H26" s="879"/>
      <c r="I26" s="878"/>
      <c r="J26" s="879"/>
      <c r="K26" s="878"/>
      <c r="L26" s="879"/>
      <c r="M26" s="878"/>
      <c r="N26" s="879"/>
      <c r="O26" s="878"/>
      <c r="P26" s="879"/>
      <c r="Q26" s="878"/>
      <c r="R26" s="879"/>
    </row>
    <row r="27" spans="1:22">
      <c r="B27" s="878"/>
      <c r="C27" s="878"/>
      <c r="D27" s="879"/>
      <c r="E27" s="878"/>
      <c r="F27" s="879"/>
      <c r="G27" s="878"/>
      <c r="H27" s="879"/>
      <c r="I27" s="878"/>
      <c r="J27" s="879"/>
      <c r="K27" s="878"/>
      <c r="L27" s="879"/>
      <c r="M27" s="878"/>
      <c r="N27" s="879"/>
      <c r="O27" s="878"/>
      <c r="P27" s="879"/>
      <c r="Q27" s="878"/>
      <c r="R27" s="879"/>
    </row>
    <row r="28" spans="1:22">
      <c r="B28" s="878"/>
      <c r="C28" s="878"/>
      <c r="D28" s="879"/>
      <c r="E28" s="878"/>
      <c r="F28" s="879"/>
      <c r="G28" s="878"/>
      <c r="H28" s="879"/>
      <c r="I28" s="878"/>
      <c r="J28" s="879"/>
      <c r="K28" s="878"/>
      <c r="L28" s="879"/>
      <c r="M28" s="878"/>
      <c r="N28" s="879"/>
      <c r="O28" s="878"/>
      <c r="P28" s="879"/>
      <c r="Q28" s="878"/>
      <c r="R28" s="879"/>
    </row>
    <row r="29" spans="1:22">
      <c r="B29" s="878"/>
      <c r="C29" s="878"/>
      <c r="D29" s="879"/>
      <c r="E29" s="878"/>
      <c r="F29" s="879"/>
      <c r="G29" s="878"/>
      <c r="H29" s="879"/>
      <c r="I29" s="878"/>
      <c r="J29" s="879"/>
      <c r="K29" s="878"/>
      <c r="L29" s="879"/>
      <c r="M29" s="878"/>
      <c r="N29" s="879"/>
      <c r="O29" s="878"/>
      <c r="P29" s="879"/>
      <c r="Q29" s="878"/>
      <c r="R29" s="879"/>
    </row>
    <row r="30" spans="1:22">
      <c r="B30" s="878"/>
      <c r="C30" s="878"/>
      <c r="D30" s="879"/>
      <c r="E30" s="878"/>
      <c r="F30" s="879"/>
      <c r="G30" s="878"/>
      <c r="H30" s="879"/>
      <c r="I30" s="878"/>
      <c r="J30" s="879"/>
    </row>
    <row r="31" spans="1:22">
      <c r="B31" s="878"/>
      <c r="C31" s="878"/>
      <c r="D31" s="879"/>
      <c r="E31" s="878"/>
      <c r="F31" s="879"/>
      <c r="G31" s="878"/>
      <c r="H31" s="879"/>
      <c r="I31" s="878"/>
      <c r="J31" s="879"/>
    </row>
    <row r="32" spans="1:22">
      <c r="B32" s="878"/>
      <c r="C32" s="878"/>
      <c r="D32" s="879"/>
      <c r="E32" s="878"/>
      <c r="F32" s="879"/>
      <c r="G32" s="878"/>
      <c r="H32" s="879"/>
      <c r="I32" s="878"/>
      <c r="J32" s="879"/>
    </row>
    <row r="33" spans="1:16">
      <c r="B33" s="878"/>
      <c r="C33" s="878"/>
      <c r="D33" s="879"/>
      <c r="E33" s="878"/>
      <c r="F33" s="879"/>
      <c r="G33" s="878"/>
      <c r="H33" s="879"/>
      <c r="I33" s="878"/>
      <c r="J33" s="879"/>
    </row>
    <row r="34" spans="1:16">
      <c r="A34" s="878"/>
      <c r="B34" s="878"/>
      <c r="C34" s="878"/>
      <c r="D34" s="879"/>
      <c r="E34" s="878"/>
      <c r="F34" s="879"/>
      <c r="G34" s="878"/>
      <c r="H34" s="879"/>
      <c r="I34" s="878"/>
      <c r="J34" s="879"/>
      <c r="K34" s="878"/>
      <c r="L34" s="879"/>
      <c r="M34" s="878"/>
      <c r="N34" s="879"/>
      <c r="O34" s="878"/>
      <c r="P34" s="879"/>
    </row>
    <row r="35" spans="1:16">
      <c r="A35" s="878"/>
      <c r="B35" s="878"/>
      <c r="C35" s="878"/>
      <c r="D35" s="879"/>
      <c r="E35" s="878"/>
      <c r="F35" s="879"/>
      <c r="G35" s="878"/>
      <c r="H35" s="879"/>
      <c r="I35" s="878"/>
      <c r="J35" s="879"/>
      <c r="K35" s="878"/>
      <c r="L35" s="879"/>
      <c r="M35" s="878"/>
      <c r="N35" s="879"/>
      <c r="O35" s="878"/>
      <c r="P35" s="879"/>
    </row>
    <row r="36" spans="1:16">
      <c r="A36" s="878"/>
      <c r="B36" s="878"/>
      <c r="C36" s="878"/>
      <c r="D36" s="879"/>
      <c r="E36" s="878"/>
      <c r="F36" s="879"/>
      <c r="G36" s="878"/>
      <c r="H36" s="879"/>
      <c r="I36" s="878"/>
      <c r="J36" s="879"/>
      <c r="K36" s="878"/>
      <c r="L36" s="879"/>
      <c r="M36" s="878"/>
      <c r="N36" s="879"/>
      <c r="O36" s="878"/>
      <c r="P36" s="879"/>
    </row>
    <row r="37" spans="1:16">
      <c r="A37" s="878"/>
      <c r="B37" s="878"/>
      <c r="C37" s="878"/>
      <c r="D37" s="879"/>
      <c r="E37" s="878"/>
      <c r="F37" s="879"/>
      <c r="G37" s="878"/>
      <c r="H37" s="879"/>
      <c r="I37" s="878"/>
      <c r="J37" s="879"/>
      <c r="K37" s="878"/>
      <c r="L37" s="879"/>
      <c r="M37" s="878"/>
      <c r="N37" s="879"/>
      <c r="O37" s="878"/>
      <c r="P37" s="879"/>
    </row>
    <row r="38" spans="1:16">
      <c r="A38" s="878"/>
      <c r="B38" s="878"/>
      <c r="C38" s="878"/>
      <c r="D38" s="879"/>
      <c r="E38" s="878"/>
      <c r="F38" s="879"/>
      <c r="G38" s="878"/>
      <c r="H38" s="879"/>
      <c r="I38" s="878"/>
      <c r="J38" s="879"/>
      <c r="K38" s="878"/>
      <c r="L38" s="879"/>
      <c r="M38" s="878"/>
      <c r="N38" s="879"/>
      <c r="O38" s="878"/>
      <c r="P38" s="879"/>
    </row>
  </sheetData>
  <mergeCells count="16">
    <mergeCell ref="A10:B10"/>
    <mergeCell ref="A16:B16"/>
    <mergeCell ref="A22:V22"/>
    <mergeCell ref="A1:V1"/>
    <mergeCell ref="E2:K2"/>
    <mergeCell ref="S2:V2"/>
    <mergeCell ref="C3:D3"/>
    <mergeCell ref="E3:F3"/>
    <mergeCell ref="G3:H3"/>
    <mergeCell ref="I3:J3"/>
    <mergeCell ref="K3:L3"/>
    <mergeCell ref="M3:N3"/>
    <mergeCell ref="O3:P3"/>
    <mergeCell ref="Q3:R3"/>
    <mergeCell ref="S3:T3"/>
    <mergeCell ref="U3:V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7"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6"/>
  <sheetViews>
    <sheetView showGridLines="0" workbookViewId="0">
      <selection activeCell="V28" sqref="V28"/>
    </sheetView>
  </sheetViews>
  <sheetFormatPr defaultColWidth="9" defaultRowHeight="15"/>
  <cols>
    <col min="1" max="1" width="11.125" style="22" customWidth="1"/>
    <col min="2" max="10" width="9" style="22" customWidth="1"/>
    <col min="11" max="16384" width="9" style="22"/>
  </cols>
  <sheetData>
    <row r="1" spans="1:19" ht="24.75" customHeight="1">
      <c r="A1" s="930" t="s">
        <v>109</v>
      </c>
      <c r="B1" s="930"/>
      <c r="C1" s="930"/>
      <c r="D1" s="930"/>
      <c r="E1" s="930"/>
      <c r="F1" s="930"/>
      <c r="G1" s="930"/>
      <c r="H1" s="930"/>
      <c r="I1" s="930"/>
      <c r="J1" s="930"/>
      <c r="K1" s="930"/>
      <c r="L1" s="930"/>
      <c r="M1" s="930"/>
      <c r="N1" s="930"/>
      <c r="O1" s="930"/>
      <c r="P1" s="930"/>
      <c r="Q1" s="930"/>
      <c r="R1" s="930"/>
      <c r="S1" s="930"/>
    </row>
    <row r="2" spans="1:19" ht="14.45" customHeight="1">
      <c r="A2" s="954" t="s">
        <v>718</v>
      </c>
      <c r="B2" s="954"/>
      <c r="C2" s="954"/>
      <c r="D2" s="954"/>
      <c r="E2" s="954"/>
      <c r="F2" s="954"/>
      <c r="G2" s="954"/>
      <c r="H2" s="954"/>
      <c r="I2" s="954"/>
      <c r="J2" s="954"/>
      <c r="K2" s="954"/>
      <c r="L2" s="954"/>
      <c r="M2" s="954"/>
      <c r="N2" s="954"/>
      <c r="O2" s="954"/>
      <c r="P2" s="954"/>
      <c r="Q2" s="954"/>
      <c r="R2" s="954"/>
      <c r="S2" s="954"/>
    </row>
    <row r="3" spans="1:19" ht="15" customHeight="1">
      <c r="B3" s="947" t="s">
        <v>110</v>
      </c>
      <c r="C3" s="947"/>
      <c r="D3" s="947"/>
      <c r="E3" s="947" t="s">
        <v>84</v>
      </c>
      <c r="F3" s="947"/>
      <c r="G3" s="947"/>
      <c r="H3" s="947" t="s">
        <v>46</v>
      </c>
      <c r="I3" s="947"/>
      <c r="J3" s="947"/>
      <c r="K3" s="947" t="s">
        <v>55</v>
      </c>
      <c r="L3" s="947"/>
      <c r="M3" s="947"/>
      <c r="N3" s="947" t="s">
        <v>121</v>
      </c>
      <c r="O3" s="947"/>
      <c r="P3" s="947"/>
      <c r="Q3" s="947" t="s">
        <v>57</v>
      </c>
      <c r="R3" s="947"/>
      <c r="S3" s="947"/>
    </row>
    <row r="4" spans="1:19" ht="15" customHeight="1">
      <c r="A4" s="83"/>
      <c r="B4" s="84" t="s">
        <v>111</v>
      </c>
      <c r="C4" s="84" t="s">
        <v>112</v>
      </c>
      <c r="D4" s="84" t="s">
        <v>113</v>
      </c>
      <c r="E4" s="84" t="s">
        <v>114</v>
      </c>
      <c r="F4" s="84" t="s">
        <v>112</v>
      </c>
      <c r="G4" s="84" t="s">
        <v>113</v>
      </c>
      <c r="H4" s="84" t="s">
        <v>114</v>
      </c>
      <c r="I4" s="84" t="s">
        <v>115</v>
      </c>
      <c r="J4" s="84" t="s">
        <v>113</v>
      </c>
      <c r="K4" s="92" t="s">
        <v>111</v>
      </c>
      <c r="L4" s="92" t="s">
        <v>112</v>
      </c>
      <c r="M4" s="92" t="s">
        <v>113</v>
      </c>
      <c r="N4" s="92" t="s">
        <v>111</v>
      </c>
      <c r="O4" s="92" t="s">
        <v>112</v>
      </c>
      <c r="P4" s="92" t="s">
        <v>113</v>
      </c>
      <c r="Q4" s="92" t="s">
        <v>111</v>
      </c>
      <c r="R4" s="92" t="s">
        <v>112</v>
      </c>
      <c r="S4" s="92" t="s">
        <v>113</v>
      </c>
    </row>
    <row r="5" spans="1:19" s="87" customFormat="1" ht="15.95" customHeight="1">
      <c r="A5" s="951" t="s">
        <v>114</v>
      </c>
      <c r="B5" s="25">
        <v>425454</v>
      </c>
      <c r="C5" s="25">
        <v>324762</v>
      </c>
      <c r="D5" s="25">
        <v>100692</v>
      </c>
      <c r="E5" s="25">
        <v>453422</v>
      </c>
      <c r="F5" s="25">
        <v>336300</v>
      </c>
      <c r="G5" s="25">
        <v>117122</v>
      </c>
      <c r="H5" s="85">
        <v>479087</v>
      </c>
      <c r="I5" s="85">
        <v>352685</v>
      </c>
      <c r="J5" s="85">
        <v>126402</v>
      </c>
      <c r="K5" s="85">
        <v>482034</v>
      </c>
      <c r="L5" s="85">
        <v>353470</v>
      </c>
      <c r="M5" s="85">
        <v>128564</v>
      </c>
      <c r="N5" s="85">
        <v>474108</v>
      </c>
      <c r="O5" s="85">
        <v>355178</v>
      </c>
      <c r="P5" s="85">
        <v>118930</v>
      </c>
      <c r="Q5" s="61">
        <f t="shared" ref="Q5:S5" si="0">SUM(Q7,Q9,Q11,Q13,Q15)</f>
        <v>484565</v>
      </c>
      <c r="R5" s="61">
        <f t="shared" si="0"/>
        <v>379728</v>
      </c>
      <c r="S5" s="61">
        <f t="shared" si="0"/>
        <v>104837</v>
      </c>
    </row>
    <row r="6" spans="1:19" s="90" customFormat="1" ht="15.95" customHeight="1">
      <c r="A6" s="951"/>
      <c r="B6" s="88">
        <v>100</v>
      </c>
      <c r="C6" s="88">
        <v>100</v>
      </c>
      <c r="D6" s="88">
        <v>100</v>
      </c>
      <c r="E6" s="88">
        <v>100</v>
      </c>
      <c r="F6" s="88">
        <v>100</v>
      </c>
      <c r="G6" s="88">
        <v>100</v>
      </c>
      <c r="H6" s="89">
        <v>100</v>
      </c>
      <c r="I6" s="89">
        <v>100</v>
      </c>
      <c r="J6" s="89">
        <v>100</v>
      </c>
      <c r="K6" s="89">
        <v>100</v>
      </c>
      <c r="L6" s="89">
        <v>100</v>
      </c>
      <c r="M6" s="89">
        <v>100</v>
      </c>
      <c r="N6" s="89">
        <v>100</v>
      </c>
      <c r="O6" s="89">
        <v>100</v>
      </c>
      <c r="P6" s="89">
        <v>100</v>
      </c>
      <c r="Q6" s="88">
        <f t="shared" ref="Q6:S6" si="1">SUM(Q8,Q10,Q12,Q14,Q16)</f>
        <v>100</v>
      </c>
      <c r="R6" s="88">
        <f t="shared" si="1"/>
        <v>100</v>
      </c>
      <c r="S6" s="88">
        <f t="shared" si="1"/>
        <v>100</v>
      </c>
    </row>
    <row r="7" spans="1:19" s="87" customFormat="1" ht="15.95" customHeight="1">
      <c r="A7" s="957" t="s">
        <v>717</v>
      </c>
      <c r="B7" s="25">
        <v>94772</v>
      </c>
      <c r="C7" s="25">
        <v>59963</v>
      </c>
      <c r="D7" s="25">
        <v>34809</v>
      </c>
      <c r="E7" s="25">
        <v>101757</v>
      </c>
      <c r="F7" s="25">
        <v>62929</v>
      </c>
      <c r="G7" s="25">
        <v>38828</v>
      </c>
      <c r="H7" s="85">
        <v>103764</v>
      </c>
      <c r="I7" s="85">
        <v>64960</v>
      </c>
      <c r="J7" s="85">
        <v>38804</v>
      </c>
      <c r="K7" s="85">
        <v>104543</v>
      </c>
      <c r="L7" s="85">
        <v>63032</v>
      </c>
      <c r="M7" s="85">
        <v>41511</v>
      </c>
      <c r="N7" s="85">
        <v>104433</v>
      </c>
      <c r="O7" s="85">
        <v>63349</v>
      </c>
      <c r="P7" s="85">
        <v>41084</v>
      </c>
      <c r="Q7" s="25">
        <v>99576</v>
      </c>
      <c r="R7" s="25">
        <v>68654</v>
      </c>
      <c r="S7" s="25">
        <v>30922</v>
      </c>
    </row>
    <row r="8" spans="1:19" s="90" customFormat="1" ht="15.95" customHeight="1">
      <c r="A8" s="953"/>
      <c r="B8" s="88">
        <v>22.275498643801679</v>
      </c>
      <c r="C8" s="88">
        <v>18.463674937338727</v>
      </c>
      <c r="D8" s="88">
        <v>34.569777142176136</v>
      </c>
      <c r="E8" s="88">
        <v>22.442007666147649</v>
      </c>
      <c r="F8" s="88">
        <v>18.712161760333036</v>
      </c>
      <c r="G8" s="88">
        <v>33.151756288314751</v>
      </c>
      <c r="H8" s="89">
        <v>21.658696645911913</v>
      </c>
      <c r="I8" s="89">
        <v>18.418702241376867</v>
      </c>
      <c r="J8" s="89">
        <v>30.698881346814133</v>
      </c>
      <c r="K8" s="89">
        <v>21.687889236028994</v>
      </c>
      <c r="L8" s="89">
        <v>17.83234786544827</v>
      </c>
      <c r="M8" s="89">
        <v>32.288198873712702</v>
      </c>
      <c r="N8" s="89">
        <v>22.027259611734035</v>
      </c>
      <c r="O8" s="89">
        <v>17.835845688640624</v>
      </c>
      <c r="P8" s="89">
        <v>34.544690153872025</v>
      </c>
      <c r="Q8" s="88">
        <f t="shared" ref="Q8:S8" si="2">Q7/Q5*100</f>
        <v>20.549565073829104</v>
      </c>
      <c r="R8" s="88">
        <f t="shared" si="2"/>
        <v>18.079783423924493</v>
      </c>
      <c r="S8" s="88">
        <f t="shared" si="2"/>
        <v>29.495311769699629</v>
      </c>
    </row>
    <row r="9" spans="1:19" s="87" customFormat="1" ht="15.95" customHeight="1">
      <c r="A9" s="952" t="s">
        <v>117</v>
      </c>
      <c r="B9" s="25">
        <v>105191</v>
      </c>
      <c r="C9" s="25">
        <v>87965</v>
      </c>
      <c r="D9" s="25">
        <v>17226</v>
      </c>
      <c r="E9" s="25">
        <v>108156</v>
      </c>
      <c r="F9" s="25">
        <v>87386</v>
      </c>
      <c r="G9" s="25">
        <v>20770</v>
      </c>
      <c r="H9" s="85">
        <v>111740</v>
      </c>
      <c r="I9" s="85">
        <v>89439</v>
      </c>
      <c r="J9" s="85">
        <v>22301</v>
      </c>
      <c r="K9" s="85">
        <v>109312</v>
      </c>
      <c r="L9" s="85">
        <v>83477</v>
      </c>
      <c r="M9" s="85">
        <v>25835</v>
      </c>
      <c r="N9" s="85">
        <v>102055</v>
      </c>
      <c r="O9" s="85">
        <v>78711</v>
      </c>
      <c r="P9" s="85">
        <v>23344</v>
      </c>
      <c r="Q9" s="25">
        <v>99233</v>
      </c>
      <c r="R9" s="25">
        <v>80244</v>
      </c>
      <c r="S9" s="25">
        <v>18989</v>
      </c>
    </row>
    <row r="10" spans="1:19" s="90" customFormat="1" ht="15.95" customHeight="1">
      <c r="A10" s="952"/>
      <c r="B10" s="88">
        <v>24.724412039844495</v>
      </c>
      <c r="C10" s="88">
        <v>27.085989124343364</v>
      </c>
      <c r="D10" s="88">
        <v>17.107615302109402</v>
      </c>
      <c r="E10" s="88">
        <v>23.85327575635942</v>
      </c>
      <c r="F10" s="88">
        <v>25.9845376152245</v>
      </c>
      <c r="G10" s="88">
        <v>17.733645258789981</v>
      </c>
      <c r="H10" s="89">
        <v>23.323529964286234</v>
      </c>
      <c r="I10" s="89">
        <v>25.359456739016402</v>
      </c>
      <c r="J10" s="89">
        <v>17.64291704245186</v>
      </c>
      <c r="K10" s="89">
        <v>22.677238535041099</v>
      </c>
      <c r="L10" s="89">
        <v>23.616431380315163</v>
      </c>
      <c r="M10" s="89">
        <v>20.095049936218537</v>
      </c>
      <c r="N10" s="89">
        <v>21.52568613058628</v>
      </c>
      <c r="O10" s="89">
        <v>22.161000962897475</v>
      </c>
      <c r="P10" s="89">
        <v>19.628352812578829</v>
      </c>
      <c r="Q10" s="88">
        <f t="shared" ref="Q10:S10" si="3">Q9/Q5*100</f>
        <v>20.478779936644205</v>
      </c>
      <c r="R10" s="88">
        <f t="shared" si="3"/>
        <v>21.131968145620021</v>
      </c>
      <c r="S10" s="88">
        <f t="shared" si="3"/>
        <v>18.112879994658375</v>
      </c>
    </row>
    <row r="11" spans="1:19" s="87" customFormat="1" ht="15.95" customHeight="1">
      <c r="A11" s="951" t="s">
        <v>118</v>
      </c>
      <c r="B11" s="25">
        <v>41060</v>
      </c>
      <c r="C11" s="25">
        <v>33884</v>
      </c>
      <c r="D11" s="25">
        <v>7176</v>
      </c>
      <c r="E11" s="25">
        <v>38601</v>
      </c>
      <c r="F11" s="25">
        <v>30979</v>
      </c>
      <c r="G11" s="25">
        <v>7622</v>
      </c>
      <c r="H11" s="85">
        <v>42820</v>
      </c>
      <c r="I11" s="85">
        <v>30444</v>
      </c>
      <c r="J11" s="85">
        <v>12376</v>
      </c>
      <c r="K11" s="85">
        <v>41268</v>
      </c>
      <c r="L11" s="85">
        <v>29147</v>
      </c>
      <c r="M11" s="85">
        <v>12121</v>
      </c>
      <c r="N11" s="85">
        <v>38192</v>
      </c>
      <c r="O11" s="85">
        <v>27624</v>
      </c>
      <c r="P11" s="85">
        <v>10568</v>
      </c>
      <c r="Q11" s="85">
        <v>35683</v>
      </c>
      <c r="R11" s="85">
        <v>25212</v>
      </c>
      <c r="S11" s="85">
        <v>10471</v>
      </c>
    </row>
    <row r="12" spans="1:19" s="90" customFormat="1" ht="15.95" customHeight="1">
      <c r="A12" s="951"/>
      <c r="B12" s="88">
        <v>9.6508670737612068</v>
      </c>
      <c r="C12" s="88">
        <v>10.433486676396869</v>
      </c>
      <c r="D12" s="88">
        <v>7.1266833512096301</v>
      </c>
      <c r="E12" s="88">
        <v>8.5132613768189458</v>
      </c>
      <c r="F12" s="88">
        <v>9.2117157300029735</v>
      </c>
      <c r="G12" s="88">
        <v>6.5077440617475792</v>
      </c>
      <c r="H12" s="89">
        <v>8.9378338381129101</v>
      </c>
      <c r="I12" s="89">
        <v>8.63206544083247</v>
      </c>
      <c r="J12" s="89">
        <v>9.7909843198683575</v>
      </c>
      <c r="K12" s="89">
        <v>8.5612218225270418</v>
      </c>
      <c r="L12" s="89">
        <v>8.2459614677341779</v>
      </c>
      <c r="M12" s="89">
        <v>9.4279891727077576</v>
      </c>
      <c r="N12" s="89">
        <v>8.0555485248086942</v>
      </c>
      <c r="O12" s="89">
        <v>7.7775087420955122</v>
      </c>
      <c r="P12" s="89">
        <v>8.8858992684772549</v>
      </c>
      <c r="Q12" s="88">
        <f t="shared" ref="Q12:S12" si="4">Q11/Q5*100</f>
        <v>7.3639243445151843</v>
      </c>
      <c r="R12" s="88">
        <f t="shared" si="4"/>
        <v>6.6394893186702069</v>
      </c>
      <c r="S12" s="88">
        <f t="shared" si="4"/>
        <v>9.9878859562940576</v>
      </c>
    </row>
    <row r="13" spans="1:19" s="87" customFormat="1" ht="15.95" customHeight="1">
      <c r="A13" s="951" t="s">
        <v>119</v>
      </c>
      <c r="B13" s="25">
        <v>130645</v>
      </c>
      <c r="C13" s="25">
        <v>104825</v>
      </c>
      <c r="D13" s="25">
        <v>25820</v>
      </c>
      <c r="E13" s="25">
        <v>137913</v>
      </c>
      <c r="F13" s="25">
        <v>109205</v>
      </c>
      <c r="G13" s="25">
        <v>28708</v>
      </c>
      <c r="H13" s="85">
        <v>151950</v>
      </c>
      <c r="I13" s="85">
        <v>120371</v>
      </c>
      <c r="J13" s="85">
        <v>31579</v>
      </c>
      <c r="K13" s="85">
        <v>156272</v>
      </c>
      <c r="L13" s="85">
        <v>126869</v>
      </c>
      <c r="M13" s="85">
        <v>29403</v>
      </c>
      <c r="N13" s="85">
        <v>163426</v>
      </c>
      <c r="O13" s="85">
        <v>135798</v>
      </c>
      <c r="P13" s="85">
        <v>27628</v>
      </c>
      <c r="Q13" s="85">
        <v>178628</v>
      </c>
      <c r="R13" s="85">
        <v>151419</v>
      </c>
      <c r="S13" s="85">
        <v>27209</v>
      </c>
    </row>
    <row r="14" spans="1:19" s="90" customFormat="1" ht="15.95" customHeight="1">
      <c r="A14" s="951"/>
      <c r="B14" s="88">
        <v>30.707197487860029</v>
      </c>
      <c r="C14" s="88">
        <v>32.27748320308411</v>
      </c>
      <c r="D14" s="88">
        <v>25.642553529575341</v>
      </c>
      <c r="E14" s="88">
        <v>30.41603627525793</v>
      </c>
      <c r="F14" s="88">
        <v>32.472494796312816</v>
      </c>
      <c r="G14" s="88">
        <v>24.511193456395894</v>
      </c>
      <c r="H14" s="89">
        <v>31.716577573593106</v>
      </c>
      <c r="I14" s="89">
        <v>34.129889277967592</v>
      </c>
      <c r="J14" s="89">
        <v>24.982990775462412</v>
      </c>
      <c r="K14" s="89">
        <v>32.419289925606911</v>
      </c>
      <c r="L14" s="89">
        <v>35.892437830650408</v>
      </c>
      <c r="M14" s="89">
        <v>22.870321396347347</v>
      </c>
      <c r="N14" s="89">
        <v>34.470205100947467</v>
      </c>
      <c r="O14" s="89">
        <v>38.233787002573358</v>
      </c>
      <c r="P14" s="89">
        <v>23.23047170604557</v>
      </c>
      <c r="Q14" s="88">
        <f t="shared" ref="Q14:S14" si="5">Q13/Q5*100</f>
        <v>36.863578673655759</v>
      </c>
      <c r="R14" s="88">
        <f t="shared" si="5"/>
        <v>39.875647832132472</v>
      </c>
      <c r="S14" s="88">
        <f t="shared" si="5"/>
        <v>25.953623243702129</v>
      </c>
    </row>
    <row r="15" spans="1:19" s="87" customFormat="1" ht="15.95" customHeight="1">
      <c r="A15" s="953" t="s">
        <v>120</v>
      </c>
      <c r="B15" s="25">
        <v>53786</v>
      </c>
      <c r="C15" s="25">
        <v>38125</v>
      </c>
      <c r="D15" s="25">
        <v>15661</v>
      </c>
      <c r="E15" s="25">
        <v>66995</v>
      </c>
      <c r="F15" s="25">
        <v>45801</v>
      </c>
      <c r="G15" s="25">
        <v>21194</v>
      </c>
      <c r="H15" s="85">
        <v>68813</v>
      </c>
      <c r="I15" s="85">
        <v>47471</v>
      </c>
      <c r="J15" s="85">
        <v>21342</v>
      </c>
      <c r="K15" s="85">
        <v>70639</v>
      </c>
      <c r="L15" s="85">
        <v>50945</v>
      </c>
      <c r="M15" s="85">
        <v>19694</v>
      </c>
      <c r="N15" s="85">
        <v>66002</v>
      </c>
      <c r="O15" s="85">
        <v>49696</v>
      </c>
      <c r="P15" s="85">
        <v>16306</v>
      </c>
      <c r="Q15" s="85">
        <v>71445</v>
      </c>
      <c r="R15" s="85">
        <v>54199</v>
      </c>
      <c r="S15" s="85">
        <v>17246</v>
      </c>
    </row>
    <row r="16" spans="1:19" s="90" customFormat="1" ht="15.95" customHeight="1" thickBot="1">
      <c r="A16" s="958"/>
      <c r="B16" s="605">
        <v>12.642024754732592</v>
      </c>
      <c r="C16" s="605">
        <v>11.739366058836932</v>
      </c>
      <c r="D16" s="605">
        <v>15.553370674929488</v>
      </c>
      <c r="E16" s="605">
        <v>14.775418925416059</v>
      </c>
      <c r="F16" s="605">
        <v>13.619090098126673</v>
      </c>
      <c r="G16" s="605">
        <v>18.095660934751798</v>
      </c>
      <c r="H16" s="606">
        <v>14.363361978095837</v>
      </c>
      <c r="I16" s="606">
        <v>13.459886300806669</v>
      </c>
      <c r="J16" s="606">
        <v>16.884226515403235</v>
      </c>
      <c r="K16" s="606">
        <v>14.654360480795962</v>
      </c>
      <c r="L16" s="606">
        <v>14.412821455851981</v>
      </c>
      <c r="M16" s="606">
        <v>15.318440621013659</v>
      </c>
      <c r="N16" s="606">
        <v>13.921300631923527</v>
      </c>
      <c r="O16" s="606">
        <v>13.991857603793029</v>
      </c>
      <c r="P16" s="606">
        <v>13.710586059026317</v>
      </c>
      <c r="Q16" s="605">
        <f t="shared" ref="Q16:S16" si="6">Q15/Q5*100</f>
        <v>14.744151971355752</v>
      </c>
      <c r="R16" s="605">
        <f t="shared" si="6"/>
        <v>14.273111279652802</v>
      </c>
      <c r="S16" s="605">
        <f t="shared" si="6"/>
        <v>16.450299035645813</v>
      </c>
    </row>
    <row r="17" spans="1:19" s="90" customFormat="1" ht="15.95" customHeight="1">
      <c r="A17" s="955" t="s">
        <v>719</v>
      </c>
      <c r="B17" s="956"/>
      <c r="C17" s="956"/>
      <c r="D17" s="956"/>
      <c r="E17" s="956"/>
      <c r="F17" s="956"/>
      <c r="G17" s="956"/>
      <c r="H17" s="956"/>
      <c r="I17" s="956"/>
      <c r="J17" s="956"/>
      <c r="K17" s="956"/>
      <c r="L17" s="956"/>
      <c r="M17" s="956"/>
      <c r="N17" s="956"/>
      <c r="O17" s="956"/>
      <c r="P17" s="956"/>
      <c r="Q17" s="956"/>
      <c r="R17" s="956"/>
      <c r="S17" s="956"/>
    </row>
    <row r="18" spans="1:19" ht="16.5">
      <c r="A18" s="604"/>
      <c r="B18" s="947" t="s">
        <v>43</v>
      </c>
      <c r="C18" s="947"/>
      <c r="D18" s="947"/>
      <c r="E18" s="947" t="s">
        <v>45</v>
      </c>
      <c r="F18" s="947"/>
      <c r="G18" s="947"/>
      <c r="H18" s="947" t="s">
        <v>46</v>
      </c>
      <c r="I18" s="947"/>
      <c r="J18" s="947"/>
      <c r="K18" s="947" t="s">
        <v>55</v>
      </c>
      <c r="L18" s="947"/>
      <c r="M18" s="947"/>
      <c r="N18" s="947" t="s">
        <v>121</v>
      </c>
      <c r="O18" s="947"/>
      <c r="P18" s="947"/>
      <c r="Q18" s="947" t="s">
        <v>57</v>
      </c>
      <c r="R18" s="947"/>
      <c r="S18" s="947"/>
    </row>
    <row r="19" spans="1:19" ht="15.75">
      <c r="A19" s="91"/>
      <c r="B19" s="92" t="s">
        <v>114</v>
      </c>
      <c r="C19" s="92" t="s">
        <v>115</v>
      </c>
      <c r="D19" s="92" t="s">
        <v>113</v>
      </c>
      <c r="E19" s="92" t="s">
        <v>114</v>
      </c>
      <c r="F19" s="92" t="s">
        <v>122</v>
      </c>
      <c r="G19" s="92" t="s">
        <v>113</v>
      </c>
      <c r="H19" s="92" t="s">
        <v>114</v>
      </c>
      <c r="I19" s="92" t="s">
        <v>122</v>
      </c>
      <c r="J19" s="92" t="s">
        <v>113</v>
      </c>
      <c r="K19" s="92" t="s">
        <v>111</v>
      </c>
      <c r="L19" s="92" t="s">
        <v>112</v>
      </c>
      <c r="M19" s="92" t="s">
        <v>113</v>
      </c>
      <c r="N19" s="92" t="s">
        <v>111</v>
      </c>
      <c r="O19" s="92" t="s">
        <v>112</v>
      </c>
      <c r="P19" s="92" t="s">
        <v>113</v>
      </c>
      <c r="Q19" s="92" t="s">
        <v>111</v>
      </c>
      <c r="R19" s="92" t="s">
        <v>112</v>
      </c>
      <c r="S19" s="92" t="s">
        <v>113</v>
      </c>
    </row>
    <row r="20" spans="1:19" s="87" customFormat="1" ht="15.95" customHeight="1">
      <c r="A20" s="951" t="s">
        <v>114</v>
      </c>
      <c r="B20" s="25">
        <v>529775</v>
      </c>
      <c r="C20" s="25">
        <v>409622</v>
      </c>
      <c r="D20" s="25">
        <v>120153</v>
      </c>
      <c r="E20" s="25">
        <v>558404</v>
      </c>
      <c r="F20" s="25">
        <v>421750</v>
      </c>
      <c r="G20" s="25">
        <v>136654</v>
      </c>
      <c r="H20" s="85">
        <v>584350</v>
      </c>
      <c r="I20" s="85">
        <v>439422</v>
      </c>
      <c r="J20" s="86">
        <v>144928</v>
      </c>
      <c r="K20" s="85">
        <v>594320</v>
      </c>
      <c r="L20" s="85">
        <v>446188</v>
      </c>
      <c r="M20" s="85">
        <v>148132</v>
      </c>
      <c r="N20" s="85">
        <v>591304</v>
      </c>
      <c r="O20" s="85">
        <v>450732</v>
      </c>
      <c r="P20" s="85">
        <v>140572</v>
      </c>
      <c r="Q20" s="61">
        <f t="shared" ref="Q20:S21" si="7">SUM(Q22,Q24,Q26,Q28,Q30)</f>
        <v>619134</v>
      </c>
      <c r="R20" s="61">
        <f t="shared" si="7"/>
        <v>491793</v>
      </c>
      <c r="S20" s="61">
        <f t="shared" si="7"/>
        <v>127341</v>
      </c>
    </row>
    <row r="21" spans="1:19" s="90" customFormat="1" ht="15.95" customHeight="1">
      <c r="A21" s="951"/>
      <c r="B21" s="88">
        <v>100</v>
      </c>
      <c r="C21" s="88">
        <v>100</v>
      </c>
      <c r="D21" s="88">
        <v>100</v>
      </c>
      <c r="E21" s="88">
        <v>100</v>
      </c>
      <c r="F21" s="88">
        <v>100</v>
      </c>
      <c r="G21" s="88">
        <v>100</v>
      </c>
      <c r="H21" s="89">
        <v>100</v>
      </c>
      <c r="I21" s="89">
        <v>100</v>
      </c>
      <c r="J21" s="89">
        <v>100</v>
      </c>
      <c r="K21" s="89">
        <v>100</v>
      </c>
      <c r="L21" s="89">
        <v>100</v>
      </c>
      <c r="M21" s="89">
        <v>100</v>
      </c>
      <c r="N21" s="89">
        <v>100</v>
      </c>
      <c r="O21" s="89">
        <v>100</v>
      </c>
      <c r="P21" s="89">
        <v>100</v>
      </c>
      <c r="Q21" s="88">
        <f t="shared" si="7"/>
        <v>100</v>
      </c>
      <c r="R21" s="88">
        <f t="shared" si="7"/>
        <v>100</v>
      </c>
      <c r="S21" s="88">
        <f t="shared" si="7"/>
        <v>100.00000000000001</v>
      </c>
    </row>
    <row r="22" spans="1:19" s="87" customFormat="1" ht="15.95" customHeight="1">
      <c r="A22" s="952" t="s">
        <v>116</v>
      </c>
      <c r="B22" s="25">
        <v>115645</v>
      </c>
      <c r="C22" s="25">
        <v>74867</v>
      </c>
      <c r="D22" s="25">
        <v>40778</v>
      </c>
      <c r="E22" s="25">
        <v>122890</v>
      </c>
      <c r="F22" s="25">
        <v>77973</v>
      </c>
      <c r="G22" s="25">
        <v>44917</v>
      </c>
      <c r="H22" s="85">
        <v>123514</v>
      </c>
      <c r="I22" s="85">
        <v>78745</v>
      </c>
      <c r="J22" s="85">
        <v>44769</v>
      </c>
      <c r="K22" s="85">
        <v>124859</v>
      </c>
      <c r="L22" s="85">
        <v>76012</v>
      </c>
      <c r="M22" s="85">
        <v>48847</v>
      </c>
      <c r="N22" s="85">
        <v>126222</v>
      </c>
      <c r="O22" s="85">
        <v>76651</v>
      </c>
      <c r="P22" s="85">
        <v>49571</v>
      </c>
      <c r="Q22" s="25">
        <v>123619</v>
      </c>
      <c r="R22" s="25">
        <v>85653</v>
      </c>
      <c r="S22" s="25">
        <v>37966</v>
      </c>
    </row>
    <row r="23" spans="1:19" s="90" customFormat="1" ht="15.95" customHeight="1">
      <c r="A23" s="952"/>
      <c r="B23" s="88">
        <v>21.829078382332124</v>
      </c>
      <c r="C23" s="88">
        <v>18.277094491995058</v>
      </c>
      <c r="D23" s="88">
        <v>33.938395212770381</v>
      </c>
      <c r="E23" s="88">
        <v>22.007363844098538</v>
      </c>
      <c r="F23" s="88">
        <v>18.487966804979251</v>
      </c>
      <c r="G23" s="88">
        <v>32.869143969441069</v>
      </c>
      <c r="H23" s="89">
        <v>21.136989817746212</v>
      </c>
      <c r="I23" s="89">
        <v>17.920131445398731</v>
      </c>
      <c r="J23" s="89">
        <v>30.890511150364318</v>
      </c>
      <c r="K23" s="89">
        <v>21.008379324269754</v>
      </c>
      <c r="L23" s="89">
        <v>17.035567807436294</v>
      </c>
      <c r="M23" s="89">
        <v>32.975089448457432</v>
      </c>
      <c r="N23" s="89">
        <v>21.346380203753061</v>
      </c>
      <c r="O23" s="89">
        <v>17.005741720208725</v>
      </c>
      <c r="P23" s="89">
        <v>35.264782880883274</v>
      </c>
      <c r="Q23" s="88">
        <f t="shared" ref="Q23:S23" si="8">Q22/Q20*100</f>
        <v>19.966436991022945</v>
      </c>
      <c r="R23" s="88">
        <f t="shared" si="8"/>
        <v>17.416474004306689</v>
      </c>
      <c r="S23" s="88">
        <f t="shared" si="8"/>
        <v>29.814435256515971</v>
      </c>
    </row>
    <row r="24" spans="1:19" s="87" customFormat="1" ht="15.95" customHeight="1">
      <c r="A24" s="952" t="s">
        <v>117</v>
      </c>
      <c r="B24" s="25">
        <v>110633</v>
      </c>
      <c r="C24" s="25">
        <v>93083</v>
      </c>
      <c r="D24" s="25">
        <v>17550</v>
      </c>
      <c r="E24" s="25">
        <v>112659</v>
      </c>
      <c r="F24" s="25">
        <v>91682</v>
      </c>
      <c r="G24" s="25">
        <v>20977</v>
      </c>
      <c r="H24" s="85">
        <v>115969</v>
      </c>
      <c r="I24" s="85">
        <v>93384</v>
      </c>
      <c r="J24" s="85">
        <v>22585</v>
      </c>
      <c r="K24" s="85">
        <v>113710</v>
      </c>
      <c r="L24" s="85">
        <v>87594</v>
      </c>
      <c r="M24" s="85">
        <v>26116</v>
      </c>
      <c r="N24" s="85">
        <v>106342</v>
      </c>
      <c r="O24" s="85">
        <v>82685</v>
      </c>
      <c r="P24" s="85">
        <v>23657</v>
      </c>
      <c r="Q24" s="25">
        <v>103888</v>
      </c>
      <c r="R24" s="25">
        <v>84675</v>
      </c>
      <c r="S24" s="25">
        <v>19213</v>
      </c>
    </row>
    <row r="25" spans="1:19" s="90" customFormat="1" ht="15.95" customHeight="1">
      <c r="A25" s="952"/>
      <c r="B25" s="88">
        <v>20.883016374876124</v>
      </c>
      <c r="C25" s="88">
        <v>22.724121263018098</v>
      </c>
      <c r="D25" s="88">
        <v>14.606376869491399</v>
      </c>
      <c r="E25" s="88">
        <v>20.17517782823905</v>
      </c>
      <c r="F25" s="88">
        <v>21.738470657972734</v>
      </c>
      <c r="G25" s="88">
        <v>15.350447114610621</v>
      </c>
      <c r="H25" s="89">
        <v>19.845811585522373</v>
      </c>
      <c r="I25" s="89">
        <v>21.251553176672992</v>
      </c>
      <c r="J25" s="89">
        <v>15.583600132479575</v>
      </c>
      <c r="K25" s="89">
        <v>19.132958675461033</v>
      </c>
      <c r="L25" s="89">
        <v>19.631322978999975</v>
      </c>
      <c r="M25" s="89">
        <v>17.631809896712348</v>
      </c>
      <c r="N25" s="89">
        <v>17.984319402540823</v>
      </c>
      <c r="O25" s="89">
        <v>18.344662951261938</v>
      </c>
      <c r="P25" s="89">
        <v>16.828865744692962</v>
      </c>
      <c r="Q25" s="88">
        <f t="shared" ref="Q25:S25" si="9">Q24/Q20*100</f>
        <v>16.779566297441264</v>
      </c>
      <c r="R25" s="88">
        <f t="shared" si="9"/>
        <v>17.217609848045822</v>
      </c>
      <c r="S25" s="88">
        <f t="shared" si="9"/>
        <v>15.087835025639817</v>
      </c>
    </row>
    <row r="26" spans="1:19" s="87" customFormat="1" ht="15.95" customHeight="1">
      <c r="A26" s="951" t="s">
        <v>123</v>
      </c>
      <c r="B26" s="25">
        <v>47743</v>
      </c>
      <c r="C26" s="25">
        <v>38528</v>
      </c>
      <c r="D26" s="25">
        <v>9215</v>
      </c>
      <c r="E26" s="25">
        <v>43482</v>
      </c>
      <c r="F26" s="25">
        <v>33989</v>
      </c>
      <c r="G26" s="25">
        <v>9493</v>
      </c>
      <c r="H26" s="85">
        <v>46818</v>
      </c>
      <c r="I26" s="85">
        <v>32594</v>
      </c>
      <c r="J26" s="85">
        <v>14224</v>
      </c>
      <c r="K26" s="85">
        <v>45971</v>
      </c>
      <c r="L26" s="85">
        <v>32392</v>
      </c>
      <c r="M26" s="85">
        <v>13579</v>
      </c>
      <c r="N26" s="85">
        <v>42788</v>
      </c>
      <c r="O26" s="85">
        <v>30670</v>
      </c>
      <c r="P26" s="85">
        <v>12118</v>
      </c>
      <c r="Q26" s="85">
        <v>40084</v>
      </c>
      <c r="R26" s="85">
        <v>27734</v>
      </c>
      <c r="S26" s="85">
        <v>12350</v>
      </c>
    </row>
    <row r="27" spans="1:19" s="90" customFormat="1" ht="15.95" customHeight="1">
      <c r="A27" s="951"/>
      <c r="B27" s="88">
        <v>9.0119390307205887</v>
      </c>
      <c r="C27" s="88">
        <v>9.4057448086284428</v>
      </c>
      <c r="D27" s="88">
        <v>7.6693881967158539</v>
      </c>
      <c r="E27" s="88">
        <v>7.7868353378557469</v>
      </c>
      <c r="F27" s="88">
        <v>8.0590397154712505</v>
      </c>
      <c r="G27" s="88">
        <v>6.9467414053009797</v>
      </c>
      <c r="H27" s="89">
        <v>8.0119791221014793</v>
      </c>
      <c r="I27" s="89">
        <v>7.4174711325331915</v>
      </c>
      <c r="J27" s="89">
        <v>9.8145285935085003</v>
      </c>
      <c r="K27" s="89">
        <v>7.7350585543141737</v>
      </c>
      <c r="L27" s="89">
        <v>7.2599116968107751</v>
      </c>
      <c r="M27" s="89">
        <v>9.1662728684263826</v>
      </c>
      <c r="N27" s="89">
        <v>7.2362101389471416</v>
      </c>
      <c r="O27" s="89">
        <v>6.805092116005822</v>
      </c>
      <c r="P27" s="89">
        <v>8.618604518809402</v>
      </c>
      <c r="Q27" s="88">
        <f t="shared" ref="Q27:S27" si="10">Q26/Q20*100</f>
        <v>6.4742042918011293</v>
      </c>
      <c r="R27" s="88">
        <f t="shared" si="10"/>
        <v>5.6393645293853307</v>
      </c>
      <c r="S27" s="88">
        <f t="shared" si="10"/>
        <v>9.698368946372339</v>
      </c>
    </row>
    <row r="28" spans="1:19" s="87" customFormat="1" ht="15.95" customHeight="1">
      <c r="A28" s="951" t="s">
        <v>119</v>
      </c>
      <c r="B28" s="25">
        <v>186278</v>
      </c>
      <c r="C28" s="25">
        <v>151983</v>
      </c>
      <c r="D28" s="25">
        <v>34295</v>
      </c>
      <c r="E28" s="25">
        <v>191924</v>
      </c>
      <c r="F28" s="25">
        <v>155163</v>
      </c>
      <c r="G28" s="25">
        <v>36761</v>
      </c>
      <c r="H28" s="85">
        <v>207035</v>
      </c>
      <c r="I28" s="85">
        <v>167703</v>
      </c>
      <c r="J28" s="85">
        <v>39332</v>
      </c>
      <c r="K28" s="85">
        <v>215271</v>
      </c>
      <c r="L28" s="85">
        <v>178475</v>
      </c>
      <c r="M28" s="85">
        <v>36796</v>
      </c>
      <c r="N28" s="85">
        <v>225786</v>
      </c>
      <c r="O28" s="85">
        <v>190380</v>
      </c>
      <c r="P28" s="85">
        <v>35406</v>
      </c>
      <c r="Q28" s="85">
        <v>247596</v>
      </c>
      <c r="R28" s="85">
        <v>211589</v>
      </c>
      <c r="S28" s="85">
        <v>36007</v>
      </c>
    </row>
    <row r="29" spans="1:19" s="90" customFormat="1" ht="15.95" customHeight="1">
      <c r="A29" s="951"/>
      <c r="B29" s="88">
        <v>35.161719597942522</v>
      </c>
      <c r="C29" s="88">
        <v>37.103231760012889</v>
      </c>
      <c r="D29" s="88">
        <v>28.542774629014673</v>
      </c>
      <c r="E29" s="88">
        <v>34.370097635403759</v>
      </c>
      <c r="F29" s="88">
        <v>36.790278601066987</v>
      </c>
      <c r="G29" s="88">
        <v>26.900785926500504</v>
      </c>
      <c r="H29" s="89">
        <v>35.429964918285272</v>
      </c>
      <c r="I29" s="89">
        <v>38.164452394281575</v>
      </c>
      <c r="J29" s="89">
        <v>27.138993155221904</v>
      </c>
      <c r="K29" s="89">
        <v>36.221564140530354</v>
      </c>
      <c r="L29" s="89">
        <v>40.00044823953921</v>
      </c>
      <c r="M29" s="89">
        <v>24.838992776615136</v>
      </c>
      <c r="N29" s="89">
        <v>38.184419520246777</v>
      </c>
      <c r="O29" s="89">
        <v>42.237584750275104</v>
      </c>
      <c r="P29" s="89">
        <v>25.187809458767283</v>
      </c>
      <c r="Q29" s="88">
        <f t="shared" ref="Q29:S29" si="11">Q28/Q20*100</f>
        <v>39.990696682785952</v>
      </c>
      <c r="R29" s="88">
        <f t="shared" si="11"/>
        <v>43.023995868180307</v>
      </c>
      <c r="S29" s="88">
        <f t="shared" si="11"/>
        <v>28.276046206642008</v>
      </c>
    </row>
    <row r="30" spans="1:19" s="87" customFormat="1" ht="15.95" customHeight="1">
      <c r="A30" s="953" t="s">
        <v>120</v>
      </c>
      <c r="B30" s="25">
        <v>69476</v>
      </c>
      <c r="C30" s="25">
        <v>51161</v>
      </c>
      <c r="D30" s="25">
        <v>18315</v>
      </c>
      <c r="E30" s="25">
        <v>87449</v>
      </c>
      <c r="F30" s="25">
        <v>62943</v>
      </c>
      <c r="G30" s="25">
        <v>24506</v>
      </c>
      <c r="H30" s="85">
        <v>91014</v>
      </c>
      <c r="I30" s="85">
        <v>66996</v>
      </c>
      <c r="J30" s="85">
        <v>24018</v>
      </c>
      <c r="K30" s="85">
        <v>94509</v>
      </c>
      <c r="L30" s="85">
        <v>71715</v>
      </c>
      <c r="M30" s="85">
        <v>22794</v>
      </c>
      <c r="N30" s="85">
        <v>90166</v>
      </c>
      <c r="O30" s="85">
        <v>70346</v>
      </c>
      <c r="P30" s="85">
        <v>19820</v>
      </c>
      <c r="Q30" s="85">
        <v>103947</v>
      </c>
      <c r="R30" s="85">
        <v>82142</v>
      </c>
      <c r="S30" s="85">
        <v>21805</v>
      </c>
    </row>
    <row r="31" spans="1:19" s="90" customFormat="1" ht="15.95" customHeight="1">
      <c r="A31" s="953"/>
      <c r="B31" s="93">
        <v>13.114246614128639</v>
      </c>
      <c r="C31" s="93">
        <v>12.489807676345508</v>
      </c>
      <c r="D31" s="93">
        <v>15.24306509200769</v>
      </c>
      <c r="E31" s="93">
        <v>15.660525354402905</v>
      </c>
      <c r="F31" s="93">
        <v>14.924244220509781</v>
      </c>
      <c r="G31" s="93">
        <v>17.932881584146823</v>
      </c>
      <c r="H31" s="607">
        <v>15.575254556344657</v>
      </c>
      <c r="I31" s="607">
        <v>15.246391851113508</v>
      </c>
      <c r="J31" s="607">
        <v>16.572366968425701</v>
      </c>
      <c r="K31" s="607">
        <v>15.902039305424687</v>
      </c>
      <c r="L31" s="607">
        <v>16.072749277213745</v>
      </c>
      <c r="M31" s="607">
        <v>15.3878350097887</v>
      </c>
      <c r="N31" s="607">
        <v>15.248670734512196</v>
      </c>
      <c r="O31" s="607">
        <v>15.606918462248412</v>
      </c>
      <c r="P31" s="607">
        <v>14.099937396847078</v>
      </c>
      <c r="Q31" s="93">
        <f t="shared" ref="Q31:S31" si="12">Q30/Q20*100</f>
        <v>16.789095736948706</v>
      </c>
      <c r="R31" s="93">
        <f t="shared" si="12"/>
        <v>16.702555750081842</v>
      </c>
      <c r="S31" s="93">
        <f t="shared" si="12"/>
        <v>17.123314564829865</v>
      </c>
    </row>
    <row r="32" spans="1:19">
      <c r="A32" s="948" t="s">
        <v>124</v>
      </c>
      <c r="B32" s="949"/>
      <c r="C32" s="949"/>
      <c r="D32" s="949"/>
      <c r="E32" s="949"/>
      <c r="F32" s="949"/>
      <c r="G32" s="949"/>
      <c r="H32" s="949"/>
      <c r="I32" s="949"/>
      <c r="J32" s="949"/>
    </row>
    <row r="33" spans="1:10">
      <c r="A33" s="950" t="s">
        <v>125</v>
      </c>
      <c r="B33" s="950"/>
      <c r="C33" s="950"/>
      <c r="D33" s="950"/>
      <c r="E33" s="950"/>
      <c r="F33" s="950"/>
      <c r="G33" s="950"/>
      <c r="H33" s="950"/>
      <c r="I33" s="950"/>
      <c r="J33" s="950"/>
    </row>
    <row r="36" spans="1:10">
      <c r="G36" s="22" t="s">
        <v>69</v>
      </c>
    </row>
  </sheetData>
  <mergeCells count="29">
    <mergeCell ref="K18:M18"/>
    <mergeCell ref="N18:P18"/>
    <mergeCell ref="Q18:S18"/>
    <mergeCell ref="K3:M3"/>
    <mergeCell ref="N3:P3"/>
    <mergeCell ref="Q3:S3"/>
    <mergeCell ref="A17:S17"/>
    <mergeCell ref="A7:A8"/>
    <mergeCell ref="B3:D3"/>
    <mergeCell ref="E3:G3"/>
    <mergeCell ref="H3:J3"/>
    <mergeCell ref="A15:A16"/>
    <mergeCell ref="B18:D18"/>
    <mergeCell ref="H18:J18"/>
    <mergeCell ref="E18:G18"/>
    <mergeCell ref="A1:S1"/>
    <mergeCell ref="A5:A6"/>
    <mergeCell ref="A9:A10"/>
    <mergeCell ref="A11:A12"/>
    <mergeCell ref="A13:A14"/>
    <mergeCell ref="A2:S2"/>
    <mergeCell ref="A32:J32"/>
    <mergeCell ref="A33:J33"/>
    <mergeCell ref="A20:A21"/>
    <mergeCell ref="A22:A23"/>
    <mergeCell ref="A24:A25"/>
    <mergeCell ref="A26:A27"/>
    <mergeCell ref="A28:A29"/>
    <mergeCell ref="A30:A31"/>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60"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18"/>
  <sheetViews>
    <sheetView showGridLines="0" workbookViewId="0">
      <selection activeCell="E19" sqref="E19"/>
    </sheetView>
  </sheetViews>
  <sheetFormatPr defaultColWidth="9" defaultRowHeight="15.75"/>
  <cols>
    <col min="1" max="1" width="15.375" style="31" customWidth="1"/>
    <col min="2" max="10" width="10.625" style="31" customWidth="1"/>
    <col min="11" max="16384" width="9" style="31"/>
  </cols>
  <sheetData>
    <row r="1" spans="1:21" s="94" customFormat="1" ht="37.5" customHeight="1">
      <c r="A1" s="930" t="s">
        <v>720</v>
      </c>
      <c r="B1" s="930"/>
      <c r="C1" s="930"/>
      <c r="D1" s="930"/>
      <c r="E1" s="930"/>
      <c r="F1" s="930"/>
      <c r="G1" s="930"/>
      <c r="H1" s="930"/>
      <c r="I1" s="930"/>
      <c r="J1" s="930"/>
      <c r="K1" s="20"/>
      <c r="L1" s="20"/>
      <c r="M1" s="20"/>
      <c r="N1" s="20"/>
      <c r="O1" s="20"/>
      <c r="P1" s="20"/>
      <c r="Q1" s="20"/>
      <c r="R1" s="20"/>
      <c r="S1" s="20"/>
      <c r="T1" s="20"/>
      <c r="U1" s="20"/>
    </row>
    <row r="2" spans="1:21" ht="38.450000000000003" customHeight="1">
      <c r="A2" s="931"/>
      <c r="B2" s="959" t="s">
        <v>721</v>
      </c>
      <c r="C2" s="959"/>
      <c r="D2" s="959"/>
      <c r="E2" s="931" t="s">
        <v>722</v>
      </c>
      <c r="F2" s="931"/>
      <c r="G2" s="931"/>
      <c r="H2" s="931" t="s">
        <v>725</v>
      </c>
      <c r="I2" s="931"/>
      <c r="J2" s="931"/>
    </row>
    <row r="3" spans="1:21" ht="21.6" customHeight="1">
      <c r="A3" s="932"/>
      <c r="B3" s="608" t="s">
        <v>723</v>
      </c>
      <c r="C3" s="934" t="s">
        <v>726</v>
      </c>
      <c r="D3" s="934"/>
      <c r="E3" s="608" t="s">
        <v>734</v>
      </c>
      <c r="F3" s="934" t="s">
        <v>726</v>
      </c>
      <c r="G3" s="934"/>
      <c r="H3" s="608" t="s">
        <v>735</v>
      </c>
      <c r="I3" s="934" t="s">
        <v>726</v>
      </c>
      <c r="J3" s="934"/>
    </row>
    <row r="4" spans="1:21" s="609" customFormat="1" ht="24.6" customHeight="1">
      <c r="A4" s="932"/>
      <c r="B4" s="97" t="s">
        <v>728</v>
      </c>
      <c r="C4" s="24" t="s">
        <v>729</v>
      </c>
      <c r="D4" s="24" t="s">
        <v>727</v>
      </c>
      <c r="E4" s="97" t="s">
        <v>730</v>
      </c>
      <c r="F4" s="24" t="s">
        <v>729</v>
      </c>
      <c r="G4" s="24" t="s">
        <v>126</v>
      </c>
      <c r="H4" s="97" t="s">
        <v>728</v>
      </c>
      <c r="I4" s="24" t="s">
        <v>729</v>
      </c>
      <c r="J4" s="24" t="s">
        <v>127</v>
      </c>
    </row>
    <row r="5" spans="1:21" ht="29.25" customHeight="1">
      <c r="A5" s="95" t="s">
        <v>128</v>
      </c>
      <c r="B5" s="25">
        <f t="shared" ref="B5:B14" si="0">SUM(E5,H5)</f>
        <v>508257</v>
      </c>
      <c r="C5" s="25">
        <v>211783</v>
      </c>
      <c r="D5" s="26">
        <f>C5/B5*100</f>
        <v>41.668486612087982</v>
      </c>
      <c r="E5" s="25">
        <v>384663</v>
      </c>
      <c r="F5" s="25">
        <v>151772</v>
      </c>
      <c r="G5" s="26">
        <f>F5/E5*100</f>
        <v>39.455835367581493</v>
      </c>
      <c r="H5" s="25">
        <v>123594</v>
      </c>
      <c r="I5" s="25">
        <v>60011</v>
      </c>
      <c r="J5" s="26">
        <f>I5/H5*100</f>
        <v>48.554946032978947</v>
      </c>
      <c r="M5" s="26"/>
    </row>
    <row r="6" spans="1:21" ht="29.25" customHeight="1">
      <c r="A6" s="95" t="s">
        <v>17</v>
      </c>
      <c r="B6" s="25">
        <f t="shared" si="0"/>
        <v>494883</v>
      </c>
      <c r="C6" s="25">
        <v>203760</v>
      </c>
      <c r="D6" s="26">
        <f t="shared" ref="D6:D14" si="1">C6/B6*100</f>
        <v>41.173368250677434</v>
      </c>
      <c r="E6" s="25">
        <v>378842</v>
      </c>
      <c r="F6" s="25">
        <v>145965</v>
      </c>
      <c r="G6" s="26">
        <f t="shared" ref="G6:G13" si="2">F6/E6*100</f>
        <v>38.529254940054166</v>
      </c>
      <c r="H6" s="25">
        <v>116041</v>
      </c>
      <c r="I6" s="25">
        <v>57795</v>
      </c>
      <c r="J6" s="26">
        <f t="shared" ref="J6:J14" si="3">I6/H6*100</f>
        <v>49.805672133125363</v>
      </c>
      <c r="M6" s="26"/>
    </row>
    <row r="7" spans="1:21" ht="29.25" customHeight="1">
      <c r="A7" s="95" t="s">
        <v>18</v>
      </c>
      <c r="B7" s="25">
        <f t="shared" si="0"/>
        <v>496964</v>
      </c>
      <c r="C7" s="25">
        <v>208262</v>
      </c>
      <c r="D7" s="26">
        <f t="shared" si="1"/>
        <v>41.906858444474857</v>
      </c>
      <c r="E7" s="25">
        <v>383219</v>
      </c>
      <c r="F7" s="25">
        <v>151908</v>
      </c>
      <c r="G7" s="26">
        <f t="shared" si="2"/>
        <v>39.639996973010213</v>
      </c>
      <c r="H7" s="25">
        <v>113745</v>
      </c>
      <c r="I7" s="25">
        <v>56354</v>
      </c>
      <c r="J7" s="26">
        <f t="shared" si="3"/>
        <v>49.54415578706756</v>
      </c>
      <c r="M7" s="26"/>
    </row>
    <row r="8" spans="1:21" ht="29.25" customHeight="1">
      <c r="A8" s="95" t="s">
        <v>19</v>
      </c>
      <c r="B8" s="25">
        <f t="shared" si="0"/>
        <v>511049</v>
      </c>
      <c r="C8" s="25">
        <v>219121</v>
      </c>
      <c r="D8" s="26">
        <f t="shared" si="1"/>
        <v>42.876710452422373</v>
      </c>
      <c r="E8" s="25">
        <v>403028</v>
      </c>
      <c r="F8" s="25">
        <v>165930</v>
      </c>
      <c r="G8" s="26">
        <f t="shared" si="2"/>
        <v>41.170836765683774</v>
      </c>
      <c r="H8" s="25">
        <v>108021</v>
      </c>
      <c r="I8" s="25">
        <v>53191</v>
      </c>
      <c r="J8" s="26">
        <f t="shared" si="3"/>
        <v>49.241351218744505</v>
      </c>
      <c r="M8" s="26"/>
    </row>
    <row r="9" spans="1:21" ht="29.25" customHeight="1">
      <c r="A9" s="95" t="s">
        <v>20</v>
      </c>
      <c r="B9" s="25">
        <f t="shared" si="0"/>
        <v>529775</v>
      </c>
      <c r="C9" s="25">
        <v>226278</v>
      </c>
      <c r="D9" s="26">
        <f t="shared" si="1"/>
        <v>42.712094757208249</v>
      </c>
      <c r="E9" s="25">
        <v>409622</v>
      </c>
      <c r="F9" s="25">
        <v>167950</v>
      </c>
      <c r="G9" s="26">
        <f t="shared" si="2"/>
        <v>41.001215755013156</v>
      </c>
      <c r="H9" s="25">
        <v>120153</v>
      </c>
      <c r="I9" s="25">
        <v>58328</v>
      </c>
      <c r="J9" s="26">
        <f t="shared" si="3"/>
        <v>48.544772082261787</v>
      </c>
      <c r="M9" s="26"/>
    </row>
    <row r="10" spans="1:21" ht="29.25" customHeight="1">
      <c r="A10" s="95" t="s">
        <v>21</v>
      </c>
      <c r="B10" s="25">
        <f t="shared" si="0"/>
        <v>558404</v>
      </c>
      <c r="C10" s="25">
        <v>235549</v>
      </c>
      <c r="D10" s="26">
        <f t="shared" si="1"/>
        <v>42.182541672337592</v>
      </c>
      <c r="E10" s="25">
        <v>421750</v>
      </c>
      <c r="F10" s="25">
        <v>169655</v>
      </c>
      <c r="G10" s="26">
        <f t="shared" si="2"/>
        <v>40.226437462951985</v>
      </c>
      <c r="H10" s="25">
        <v>136654</v>
      </c>
      <c r="I10" s="25">
        <v>65894</v>
      </c>
      <c r="J10" s="26">
        <f t="shared" si="3"/>
        <v>48.219591084051693</v>
      </c>
      <c r="M10" s="26"/>
    </row>
    <row r="11" spans="1:21" ht="29.25" customHeight="1">
      <c r="A11" s="95" t="s">
        <v>1</v>
      </c>
      <c r="B11" s="25">
        <f t="shared" si="0"/>
        <v>584350</v>
      </c>
      <c r="C11" s="25">
        <v>239483</v>
      </c>
      <c r="D11" s="26">
        <f t="shared" si="1"/>
        <v>40.982801403268589</v>
      </c>
      <c r="E11" s="25">
        <v>439422</v>
      </c>
      <c r="F11" s="25">
        <v>172129</v>
      </c>
      <c r="G11" s="26">
        <f t="shared" si="2"/>
        <v>39.171684622071723</v>
      </c>
      <c r="H11" s="25">
        <v>144928</v>
      </c>
      <c r="I11" s="25">
        <v>67354</v>
      </c>
      <c r="J11" s="26">
        <f t="shared" si="3"/>
        <v>46.474111282843893</v>
      </c>
      <c r="M11" s="26"/>
    </row>
    <row r="12" spans="1:21" ht="29.25" customHeight="1">
      <c r="A12" s="95" t="s">
        <v>2</v>
      </c>
      <c r="B12" s="25">
        <f t="shared" si="0"/>
        <v>594320</v>
      </c>
      <c r="C12" s="25">
        <v>238568</v>
      </c>
      <c r="D12" s="26">
        <f t="shared" si="1"/>
        <v>40.141337999730787</v>
      </c>
      <c r="E12" s="25">
        <v>446188</v>
      </c>
      <c r="F12" s="25">
        <v>163606</v>
      </c>
      <c r="G12" s="26">
        <f t="shared" si="2"/>
        <v>36.667503384223693</v>
      </c>
      <c r="H12" s="25">
        <v>148132</v>
      </c>
      <c r="I12" s="25">
        <v>74963</v>
      </c>
      <c r="J12" s="26">
        <f t="shared" si="3"/>
        <v>50.605541003969435</v>
      </c>
      <c r="M12" s="26"/>
    </row>
    <row r="13" spans="1:21" ht="29.25" customHeight="1">
      <c r="A13" s="95" t="s">
        <v>3</v>
      </c>
      <c r="B13" s="25">
        <f t="shared" si="0"/>
        <v>591304</v>
      </c>
      <c r="C13" s="25">
        <v>232564</v>
      </c>
      <c r="D13" s="26">
        <f t="shared" si="1"/>
        <v>39.330699606293884</v>
      </c>
      <c r="E13" s="25">
        <v>450732</v>
      </c>
      <c r="F13" s="25">
        <v>159336</v>
      </c>
      <c r="G13" s="26">
        <f t="shared" si="2"/>
        <v>35.350496525651607</v>
      </c>
      <c r="H13" s="25">
        <v>140572</v>
      </c>
      <c r="I13" s="25">
        <v>73228</v>
      </c>
      <c r="J13" s="26">
        <f t="shared" si="3"/>
        <v>52.092877671228976</v>
      </c>
      <c r="M13" s="26"/>
    </row>
    <row r="14" spans="1:21" ht="29.25" customHeight="1">
      <c r="A14" s="96" t="s">
        <v>4</v>
      </c>
      <c r="B14" s="27">
        <f t="shared" si="0"/>
        <v>619134</v>
      </c>
      <c r="C14" s="27">
        <v>227505</v>
      </c>
      <c r="D14" s="28">
        <f t="shared" si="1"/>
        <v>36.745680256616495</v>
      </c>
      <c r="E14" s="27">
        <v>491793</v>
      </c>
      <c r="F14" s="27">
        <v>170328</v>
      </c>
      <c r="G14" s="28">
        <f>F14/E14*100</f>
        <v>34.634083852352518</v>
      </c>
      <c r="H14" s="27">
        <v>127341</v>
      </c>
      <c r="I14" s="27">
        <v>57179</v>
      </c>
      <c r="J14" s="28">
        <f t="shared" si="3"/>
        <v>44.90227028215579</v>
      </c>
      <c r="M14" s="26"/>
    </row>
    <row r="15" spans="1:21" s="29" customFormat="1" ht="14.25">
      <c r="A15" s="596" t="s">
        <v>731</v>
      </c>
    </row>
    <row r="16" spans="1:21" s="29" customFormat="1" ht="14.25">
      <c r="A16" s="29" t="s">
        <v>129</v>
      </c>
    </row>
    <row r="17" spans="1:5" s="29" customFormat="1" ht="14.25">
      <c r="A17" s="29" t="s">
        <v>736</v>
      </c>
    </row>
    <row r="18" spans="1:5">
      <c r="A18" s="29"/>
      <c r="B18" s="29"/>
      <c r="C18" s="29"/>
      <c r="D18" s="29"/>
      <c r="E18" s="29"/>
    </row>
  </sheetData>
  <mergeCells count="8">
    <mergeCell ref="A1:J1"/>
    <mergeCell ref="A2:A4"/>
    <mergeCell ref="B2:D2"/>
    <mergeCell ref="E2:G2"/>
    <mergeCell ref="H2:J2"/>
    <mergeCell ref="C3:D3"/>
    <mergeCell ref="F3:G3"/>
    <mergeCell ref="I3:J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71" orientation="landscape" r:id="rId1"/>
  <headerFooter differentOddEven="1" scaleWithDoc="0">
    <oddHeader>&amp;L&amp;"Times New Roman,標準"&amp;8 107&amp;"標楷體,標準"年犯罪狀況及其分析</oddHeader>
    <evenHeader>&amp;R&amp;"標楷體,標準"&amp;8第二篇　犯罪之處理</even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40"/>
  <sheetViews>
    <sheetView showGridLines="0" topLeftCell="I1" zoomScale="80" zoomScaleNormal="80" workbookViewId="0">
      <selection activeCell="AC5" sqref="AC5"/>
    </sheetView>
  </sheetViews>
  <sheetFormatPr defaultColWidth="9" defaultRowHeight="15.75"/>
  <cols>
    <col min="1" max="1" width="26.375" style="23" customWidth="1"/>
    <col min="2" max="36" width="10.375" style="23" customWidth="1"/>
    <col min="37" max="16384" width="9" style="23"/>
  </cols>
  <sheetData>
    <row r="1" spans="1:36" s="21" customFormat="1" ht="30.6" customHeight="1">
      <c r="A1" s="930" t="s">
        <v>1155</v>
      </c>
      <c r="B1" s="930"/>
      <c r="C1" s="930"/>
      <c r="D1" s="930"/>
      <c r="E1" s="930"/>
      <c r="F1" s="930"/>
      <c r="G1" s="930"/>
      <c r="H1" s="930"/>
      <c r="I1" s="930"/>
      <c r="J1" s="930"/>
      <c r="K1" s="930"/>
      <c r="L1" s="930"/>
      <c r="M1" s="930"/>
      <c r="N1" s="930"/>
      <c r="O1" s="930"/>
      <c r="P1" s="930"/>
      <c r="Q1" s="930"/>
      <c r="R1" s="930"/>
      <c r="S1" s="930"/>
      <c r="T1" s="930"/>
      <c r="U1" s="930"/>
      <c r="V1" s="930"/>
      <c r="W1" s="930"/>
      <c r="X1" s="930"/>
      <c r="Y1" s="930"/>
      <c r="Z1" s="930"/>
      <c r="AA1" s="930"/>
      <c r="AB1" s="930"/>
      <c r="AC1" s="930"/>
      <c r="AD1" s="930"/>
      <c r="AE1" s="930"/>
      <c r="AF1" s="930"/>
      <c r="AG1" s="930"/>
      <c r="AH1" s="930"/>
      <c r="AI1" s="930"/>
      <c r="AJ1" s="930"/>
    </row>
    <row r="2" spans="1:36" ht="21" customHeight="1">
      <c r="A2" s="931"/>
      <c r="B2" s="961" t="s">
        <v>1156</v>
      </c>
      <c r="C2" s="961"/>
      <c r="D2" s="961"/>
      <c r="E2" s="961"/>
      <c r="F2" s="961"/>
      <c r="G2" s="961"/>
      <c r="H2" s="961"/>
      <c r="I2" s="961" t="s">
        <v>1157</v>
      </c>
      <c r="J2" s="961"/>
      <c r="K2" s="961"/>
      <c r="L2" s="961"/>
      <c r="M2" s="961"/>
      <c r="N2" s="961"/>
      <c r="O2" s="961"/>
      <c r="P2" s="961" t="s">
        <v>330</v>
      </c>
      <c r="Q2" s="961"/>
      <c r="R2" s="961"/>
      <c r="S2" s="961"/>
      <c r="T2" s="961"/>
      <c r="U2" s="961"/>
      <c r="V2" s="961"/>
      <c r="W2" s="961" t="s">
        <v>331</v>
      </c>
      <c r="X2" s="961"/>
      <c r="Y2" s="961"/>
      <c r="Z2" s="961"/>
      <c r="AA2" s="961"/>
      <c r="AB2" s="961"/>
      <c r="AC2" s="961"/>
      <c r="AD2" s="961" t="s">
        <v>332</v>
      </c>
      <c r="AE2" s="961"/>
      <c r="AF2" s="961"/>
      <c r="AG2" s="961"/>
      <c r="AH2" s="961"/>
      <c r="AI2" s="961"/>
      <c r="AJ2" s="961"/>
    </row>
    <row r="3" spans="1:36" s="49" customFormat="1" ht="21" customHeight="1">
      <c r="A3" s="932"/>
      <c r="B3" s="960" t="s">
        <v>1158</v>
      </c>
      <c r="C3" s="960"/>
      <c r="D3" s="960"/>
      <c r="E3" s="933" t="s">
        <v>1159</v>
      </c>
      <c r="F3" s="933"/>
      <c r="G3" s="933"/>
      <c r="H3" s="610" t="s">
        <v>1160</v>
      </c>
      <c r="I3" s="960" t="s">
        <v>1161</v>
      </c>
      <c r="J3" s="960"/>
      <c r="K3" s="960"/>
      <c r="L3" s="933" t="s">
        <v>1162</v>
      </c>
      <c r="M3" s="933"/>
      <c r="N3" s="933"/>
      <c r="O3" s="610" t="s">
        <v>1036</v>
      </c>
      <c r="P3" s="960" t="s">
        <v>1163</v>
      </c>
      <c r="Q3" s="960"/>
      <c r="R3" s="960"/>
      <c r="S3" s="933" t="s">
        <v>1159</v>
      </c>
      <c r="T3" s="933"/>
      <c r="U3" s="933"/>
      <c r="V3" s="610" t="s">
        <v>1160</v>
      </c>
      <c r="W3" s="960" t="s">
        <v>1163</v>
      </c>
      <c r="X3" s="960"/>
      <c r="Y3" s="960"/>
      <c r="Z3" s="933" t="s">
        <v>1159</v>
      </c>
      <c r="AA3" s="933"/>
      <c r="AB3" s="933"/>
      <c r="AC3" s="610" t="s">
        <v>1160</v>
      </c>
      <c r="AD3" s="960" t="s">
        <v>1163</v>
      </c>
      <c r="AE3" s="960"/>
      <c r="AF3" s="960"/>
      <c r="AG3" s="933" t="s">
        <v>1035</v>
      </c>
      <c r="AH3" s="933"/>
      <c r="AI3" s="933"/>
      <c r="AJ3" s="610" t="s">
        <v>1160</v>
      </c>
    </row>
    <row r="4" spans="1:36" s="613" customFormat="1" ht="16.5">
      <c r="A4" s="932"/>
      <c r="B4" s="611" t="s">
        <v>752</v>
      </c>
      <c r="C4" s="612" t="s">
        <v>1164</v>
      </c>
      <c r="D4" s="612" t="s">
        <v>670</v>
      </c>
      <c r="E4" s="611" t="s">
        <v>1165</v>
      </c>
      <c r="F4" s="612" t="s">
        <v>1166</v>
      </c>
      <c r="G4" s="612" t="s">
        <v>670</v>
      </c>
      <c r="H4" s="612" t="s">
        <v>1037</v>
      </c>
      <c r="I4" s="611" t="s">
        <v>752</v>
      </c>
      <c r="J4" s="612" t="s">
        <v>1166</v>
      </c>
      <c r="K4" s="612" t="s">
        <v>1167</v>
      </c>
      <c r="L4" s="611" t="s">
        <v>1168</v>
      </c>
      <c r="M4" s="612" t="s">
        <v>669</v>
      </c>
      <c r="N4" s="612" t="s">
        <v>1167</v>
      </c>
      <c r="O4" s="612" t="s">
        <v>1169</v>
      </c>
      <c r="P4" s="611" t="s">
        <v>1170</v>
      </c>
      <c r="Q4" s="612" t="s">
        <v>1166</v>
      </c>
      <c r="R4" s="612" t="s">
        <v>1171</v>
      </c>
      <c r="S4" s="611" t="s">
        <v>1165</v>
      </c>
      <c r="T4" s="612" t="s">
        <v>1166</v>
      </c>
      <c r="U4" s="612" t="s">
        <v>1172</v>
      </c>
      <c r="V4" s="612" t="s">
        <v>1173</v>
      </c>
      <c r="W4" s="611" t="s">
        <v>1170</v>
      </c>
      <c r="X4" s="612" t="s">
        <v>1166</v>
      </c>
      <c r="Y4" s="612" t="s">
        <v>1167</v>
      </c>
      <c r="Z4" s="611" t="s">
        <v>1174</v>
      </c>
      <c r="AA4" s="612" t="s">
        <v>669</v>
      </c>
      <c r="AB4" s="612" t="s">
        <v>1171</v>
      </c>
      <c r="AC4" s="612" t="s">
        <v>1175</v>
      </c>
      <c r="AD4" s="611" t="s">
        <v>1170</v>
      </c>
      <c r="AE4" s="612" t="s">
        <v>1166</v>
      </c>
      <c r="AF4" s="612" t="s">
        <v>1171</v>
      </c>
      <c r="AG4" s="611" t="s">
        <v>1030</v>
      </c>
      <c r="AH4" s="612" t="s">
        <v>1164</v>
      </c>
      <c r="AI4" s="612" t="s">
        <v>1171</v>
      </c>
      <c r="AJ4" s="612" t="s">
        <v>1173</v>
      </c>
    </row>
    <row r="5" spans="1:36" ht="19.5" customHeight="1">
      <c r="A5" s="49" t="s">
        <v>132</v>
      </c>
      <c r="B5" s="98">
        <v>421750</v>
      </c>
      <c r="C5" s="98">
        <v>328909</v>
      </c>
      <c r="D5" s="98">
        <v>92711</v>
      </c>
      <c r="E5" s="98">
        <v>169655</v>
      </c>
      <c r="F5" s="98">
        <v>143688</v>
      </c>
      <c r="G5" s="98">
        <v>25967</v>
      </c>
      <c r="H5" s="99">
        <v>40.226437462951985</v>
      </c>
      <c r="I5" s="98">
        <v>439422</v>
      </c>
      <c r="J5" s="98">
        <v>341120</v>
      </c>
      <c r="K5" s="98">
        <v>98190</v>
      </c>
      <c r="L5" s="98">
        <v>172129</v>
      </c>
      <c r="M5" s="98">
        <v>145354</v>
      </c>
      <c r="N5" s="98">
        <v>26774</v>
      </c>
      <c r="O5" s="99">
        <v>39.171684622071723</v>
      </c>
      <c r="P5" s="98">
        <v>446188</v>
      </c>
      <c r="Q5" s="98">
        <v>343692</v>
      </c>
      <c r="R5" s="98">
        <v>102407</v>
      </c>
      <c r="S5" s="98">
        <v>163606</v>
      </c>
      <c r="T5" s="98">
        <v>138341</v>
      </c>
      <c r="U5" s="98">
        <v>25265</v>
      </c>
      <c r="V5" s="102">
        <f>S5/P5*100</f>
        <v>36.667503384223693</v>
      </c>
      <c r="W5" s="98">
        <v>450732</v>
      </c>
      <c r="X5" s="98">
        <v>346386</v>
      </c>
      <c r="Y5" s="98">
        <v>104257</v>
      </c>
      <c r="Z5" s="98">
        <v>159336</v>
      </c>
      <c r="AA5" s="98">
        <v>134704</v>
      </c>
      <c r="AB5" s="98">
        <v>24632</v>
      </c>
      <c r="AC5" s="99">
        <f t="shared" ref="AC5:AC33" si="0">Z5/W5*100</f>
        <v>35.350496525651607</v>
      </c>
      <c r="AD5" s="61">
        <v>491793</v>
      </c>
      <c r="AE5" s="61">
        <v>374633</v>
      </c>
      <c r="AF5" s="61">
        <v>117073</v>
      </c>
      <c r="AG5" s="61">
        <v>170328</v>
      </c>
      <c r="AH5" s="61">
        <v>143159</v>
      </c>
      <c r="AI5" s="61">
        <v>27168</v>
      </c>
      <c r="AJ5" s="100">
        <f t="shared" ref="AJ5:AJ33" si="1">AG5/AD5*100</f>
        <v>34.634083852352518</v>
      </c>
    </row>
    <row r="6" spans="1:36" ht="19.5" customHeight="1">
      <c r="A6" s="49" t="s">
        <v>79</v>
      </c>
      <c r="B6" s="101">
        <v>2314</v>
      </c>
      <c r="C6" s="101">
        <v>2070</v>
      </c>
      <c r="D6" s="101">
        <v>244</v>
      </c>
      <c r="E6" s="101">
        <v>1613</v>
      </c>
      <c r="F6" s="101">
        <v>1463</v>
      </c>
      <c r="G6" s="101">
        <v>150</v>
      </c>
      <c r="H6" s="102">
        <v>69.706136560069098</v>
      </c>
      <c r="I6" s="101">
        <v>2648</v>
      </c>
      <c r="J6" s="101">
        <v>2368</v>
      </c>
      <c r="K6" s="101">
        <v>280</v>
      </c>
      <c r="L6" s="101">
        <v>1909</v>
      </c>
      <c r="M6" s="101">
        <v>1726</v>
      </c>
      <c r="N6" s="101">
        <v>183</v>
      </c>
      <c r="O6" s="102">
        <v>72.092145015105729</v>
      </c>
      <c r="P6" s="101">
        <v>2566</v>
      </c>
      <c r="Q6" s="101">
        <v>2291</v>
      </c>
      <c r="R6" s="101">
        <v>275</v>
      </c>
      <c r="S6" s="101">
        <v>1790</v>
      </c>
      <c r="T6" s="101">
        <v>1622</v>
      </c>
      <c r="U6" s="101">
        <v>168</v>
      </c>
      <c r="V6" s="102">
        <v>69.758378799688231</v>
      </c>
      <c r="W6" s="101">
        <v>2524</v>
      </c>
      <c r="X6" s="101">
        <v>2192</v>
      </c>
      <c r="Y6" s="101">
        <v>332</v>
      </c>
      <c r="Z6" s="101">
        <v>1703</v>
      </c>
      <c r="AA6" s="101">
        <v>1511</v>
      </c>
      <c r="AB6" s="101">
        <v>192</v>
      </c>
      <c r="AC6" s="102">
        <f t="shared" si="0"/>
        <v>67.472266244057053</v>
      </c>
      <c r="AD6" s="25">
        <v>2724</v>
      </c>
      <c r="AE6" s="25">
        <v>2374</v>
      </c>
      <c r="AF6" s="25">
        <v>350</v>
      </c>
      <c r="AG6" s="25">
        <v>1804</v>
      </c>
      <c r="AH6" s="25">
        <v>1607</v>
      </c>
      <c r="AI6" s="25">
        <v>197</v>
      </c>
      <c r="AJ6" s="88">
        <f t="shared" si="1"/>
        <v>66.226138032305442</v>
      </c>
    </row>
    <row r="7" spans="1:36" ht="19.5" customHeight="1">
      <c r="A7" s="49" t="s">
        <v>65</v>
      </c>
      <c r="B7" s="101">
        <v>96623</v>
      </c>
      <c r="C7" s="101">
        <v>86799</v>
      </c>
      <c r="D7" s="101">
        <v>9824</v>
      </c>
      <c r="E7" s="101">
        <v>63114</v>
      </c>
      <c r="F7" s="101">
        <v>57885</v>
      </c>
      <c r="G7" s="101">
        <v>5229</v>
      </c>
      <c r="H7" s="102">
        <v>65.319851381141135</v>
      </c>
      <c r="I7" s="101">
        <v>94424</v>
      </c>
      <c r="J7" s="101">
        <v>84500</v>
      </c>
      <c r="K7" s="101">
        <v>9924</v>
      </c>
      <c r="L7" s="101">
        <v>61443</v>
      </c>
      <c r="M7" s="101">
        <v>56294</v>
      </c>
      <c r="N7" s="101">
        <v>5149</v>
      </c>
      <c r="O7" s="102">
        <v>65.071380157587058</v>
      </c>
      <c r="P7" s="101">
        <v>89078</v>
      </c>
      <c r="Q7" s="101">
        <v>79446</v>
      </c>
      <c r="R7" s="101">
        <v>9631</v>
      </c>
      <c r="S7" s="101">
        <v>56959</v>
      </c>
      <c r="T7" s="101">
        <v>52314</v>
      </c>
      <c r="U7" s="101">
        <v>4645</v>
      </c>
      <c r="V7" s="102">
        <v>63.942836615101371</v>
      </c>
      <c r="W7" s="101">
        <v>83709</v>
      </c>
      <c r="X7" s="101">
        <v>74344</v>
      </c>
      <c r="Y7" s="101">
        <v>9364</v>
      </c>
      <c r="Z7" s="101">
        <v>52384</v>
      </c>
      <c r="AA7" s="101">
        <v>48014</v>
      </c>
      <c r="AB7" s="101">
        <v>4370</v>
      </c>
      <c r="AC7" s="102">
        <f t="shared" si="0"/>
        <v>62.578695241849744</v>
      </c>
      <c r="AD7" s="25">
        <v>78701</v>
      </c>
      <c r="AE7" s="25">
        <v>69851</v>
      </c>
      <c r="AF7" s="25">
        <v>8848</v>
      </c>
      <c r="AG7" s="25">
        <v>50170</v>
      </c>
      <c r="AH7" s="25">
        <v>46106</v>
      </c>
      <c r="AI7" s="25">
        <v>4063</v>
      </c>
      <c r="AJ7" s="88">
        <f t="shared" si="1"/>
        <v>63.747601682316613</v>
      </c>
    </row>
    <row r="8" spans="1:36" ht="19.5" customHeight="1">
      <c r="A8" s="49" t="s">
        <v>83</v>
      </c>
      <c r="B8" s="101">
        <v>1981</v>
      </c>
      <c r="C8" s="101">
        <v>1823</v>
      </c>
      <c r="D8" s="101">
        <v>158</v>
      </c>
      <c r="E8" s="101">
        <v>1306</v>
      </c>
      <c r="F8" s="101">
        <v>1257</v>
      </c>
      <c r="G8" s="101">
        <v>49</v>
      </c>
      <c r="H8" s="102">
        <v>65.926299848561328</v>
      </c>
      <c r="I8" s="101">
        <v>1723</v>
      </c>
      <c r="J8" s="101">
        <v>1571</v>
      </c>
      <c r="K8" s="101">
        <v>152</v>
      </c>
      <c r="L8" s="101">
        <v>1124</v>
      </c>
      <c r="M8" s="101">
        <v>1072</v>
      </c>
      <c r="N8" s="101">
        <v>52</v>
      </c>
      <c r="O8" s="102">
        <v>65.235055136390017</v>
      </c>
      <c r="P8" s="101">
        <v>1382</v>
      </c>
      <c r="Q8" s="101">
        <v>1245</v>
      </c>
      <c r="R8" s="101">
        <v>137</v>
      </c>
      <c r="S8" s="101">
        <v>776</v>
      </c>
      <c r="T8" s="101">
        <v>734</v>
      </c>
      <c r="U8" s="101">
        <v>42</v>
      </c>
      <c r="V8" s="102">
        <v>56.150506512301014</v>
      </c>
      <c r="W8" s="101">
        <v>1369</v>
      </c>
      <c r="X8" s="101">
        <v>1244</v>
      </c>
      <c r="Y8" s="101">
        <v>125</v>
      </c>
      <c r="Z8" s="101">
        <v>878</v>
      </c>
      <c r="AA8" s="101">
        <v>828</v>
      </c>
      <c r="AB8" s="101">
        <v>50</v>
      </c>
      <c r="AC8" s="102">
        <f t="shared" si="0"/>
        <v>64.134404674945216</v>
      </c>
      <c r="AD8" s="25">
        <v>1592</v>
      </c>
      <c r="AE8" s="25">
        <v>1438</v>
      </c>
      <c r="AF8" s="25">
        <v>154</v>
      </c>
      <c r="AG8" s="25">
        <v>993</v>
      </c>
      <c r="AH8" s="25">
        <v>939</v>
      </c>
      <c r="AI8" s="25">
        <v>54</v>
      </c>
      <c r="AJ8" s="88">
        <f t="shared" si="1"/>
        <v>62.374371859296488</v>
      </c>
    </row>
    <row r="9" spans="1:36" ht="19.5" customHeight="1">
      <c r="A9" s="49" t="s">
        <v>67</v>
      </c>
      <c r="B9" s="101">
        <v>45790</v>
      </c>
      <c r="C9" s="101">
        <v>36948</v>
      </c>
      <c r="D9" s="101">
        <v>8834</v>
      </c>
      <c r="E9" s="101">
        <v>25278</v>
      </c>
      <c r="F9" s="101">
        <v>21716</v>
      </c>
      <c r="G9" s="101">
        <v>3562</v>
      </c>
      <c r="H9" s="102">
        <v>55.20419305525224</v>
      </c>
      <c r="I9" s="101">
        <v>48312</v>
      </c>
      <c r="J9" s="101">
        <v>38820</v>
      </c>
      <c r="K9" s="101">
        <v>9489</v>
      </c>
      <c r="L9" s="101">
        <v>26529</v>
      </c>
      <c r="M9" s="101">
        <v>22626</v>
      </c>
      <c r="N9" s="101">
        <v>3903</v>
      </c>
      <c r="O9" s="102">
        <v>54.911823149528075</v>
      </c>
      <c r="P9" s="101">
        <v>48168</v>
      </c>
      <c r="Q9" s="101">
        <v>38397</v>
      </c>
      <c r="R9" s="101">
        <v>9768</v>
      </c>
      <c r="S9" s="101">
        <v>26140</v>
      </c>
      <c r="T9" s="101">
        <v>22141</v>
      </c>
      <c r="U9" s="101">
        <v>3999</v>
      </c>
      <c r="V9" s="102">
        <v>54.268393954492609</v>
      </c>
      <c r="W9" s="101">
        <v>49860</v>
      </c>
      <c r="X9" s="101">
        <v>39784</v>
      </c>
      <c r="Y9" s="101">
        <v>10072</v>
      </c>
      <c r="Z9" s="101">
        <v>27015</v>
      </c>
      <c r="AA9" s="101">
        <v>22906</v>
      </c>
      <c r="AB9" s="101">
        <v>4109</v>
      </c>
      <c r="AC9" s="102">
        <f t="shared" si="0"/>
        <v>54.181708784596871</v>
      </c>
      <c r="AD9" s="25">
        <v>52702</v>
      </c>
      <c r="AE9" s="25">
        <v>41792</v>
      </c>
      <c r="AF9" s="25">
        <v>10907</v>
      </c>
      <c r="AG9" s="25">
        <v>28531</v>
      </c>
      <c r="AH9" s="25">
        <v>24053</v>
      </c>
      <c r="AI9" s="25">
        <v>4478</v>
      </c>
      <c r="AJ9" s="88">
        <f t="shared" si="1"/>
        <v>54.136465409282373</v>
      </c>
    </row>
    <row r="10" spans="1:36" ht="19.5" customHeight="1">
      <c r="A10" s="42" t="s">
        <v>1038</v>
      </c>
      <c r="B10" s="101">
        <v>387</v>
      </c>
      <c r="C10" s="101">
        <v>246</v>
      </c>
      <c r="D10" s="101">
        <v>141</v>
      </c>
      <c r="E10" s="101">
        <v>187</v>
      </c>
      <c r="F10" s="101">
        <v>125</v>
      </c>
      <c r="G10" s="101">
        <v>62</v>
      </c>
      <c r="H10" s="102">
        <f>E10/B10*100</f>
        <v>48.320413436692505</v>
      </c>
      <c r="I10" s="101">
        <v>348</v>
      </c>
      <c r="J10" s="101">
        <v>218</v>
      </c>
      <c r="K10" s="101">
        <v>130</v>
      </c>
      <c r="L10" s="101">
        <v>189</v>
      </c>
      <c r="M10" s="101">
        <v>120</v>
      </c>
      <c r="N10" s="101">
        <v>69</v>
      </c>
      <c r="O10" s="102">
        <f>L10/I10*100</f>
        <v>54.310344827586206</v>
      </c>
      <c r="P10" s="101">
        <v>391</v>
      </c>
      <c r="Q10" s="101">
        <v>250</v>
      </c>
      <c r="R10" s="101">
        <v>141</v>
      </c>
      <c r="S10" s="101">
        <v>207</v>
      </c>
      <c r="T10" s="101">
        <v>144</v>
      </c>
      <c r="U10" s="101">
        <v>63</v>
      </c>
      <c r="V10" s="102">
        <f>S10/P10*100</f>
        <v>52.941176470588239</v>
      </c>
      <c r="W10" s="101">
        <v>446</v>
      </c>
      <c r="X10" s="101">
        <v>277</v>
      </c>
      <c r="Y10" s="101">
        <v>169</v>
      </c>
      <c r="Z10" s="101">
        <v>221</v>
      </c>
      <c r="AA10" s="101">
        <v>167</v>
      </c>
      <c r="AB10" s="101">
        <v>54</v>
      </c>
      <c r="AC10" s="102">
        <f t="shared" si="0"/>
        <v>49.551569506726459</v>
      </c>
      <c r="AD10" s="25">
        <v>470</v>
      </c>
      <c r="AE10" s="25">
        <v>301</v>
      </c>
      <c r="AF10" s="25">
        <v>169</v>
      </c>
      <c r="AG10" s="25">
        <v>253</v>
      </c>
      <c r="AH10" s="25">
        <v>177</v>
      </c>
      <c r="AI10" s="25">
        <v>76</v>
      </c>
      <c r="AJ10" s="88">
        <f t="shared" si="1"/>
        <v>53.829787234042556</v>
      </c>
    </row>
    <row r="11" spans="1:36" ht="19.5" customHeight="1">
      <c r="A11" s="42" t="s">
        <v>1176</v>
      </c>
      <c r="B11" s="101">
        <v>14385</v>
      </c>
      <c r="C11" s="101">
        <v>9454</v>
      </c>
      <c r="D11" s="101">
        <v>4931</v>
      </c>
      <c r="E11" s="101">
        <v>8694</v>
      </c>
      <c r="F11" s="101">
        <v>5720</v>
      </c>
      <c r="G11" s="101">
        <v>2974</v>
      </c>
      <c r="H11" s="102">
        <v>60.43795620437956</v>
      </c>
      <c r="I11" s="101">
        <v>13120</v>
      </c>
      <c r="J11" s="101">
        <v>8980</v>
      </c>
      <c r="K11" s="101">
        <v>4140</v>
      </c>
      <c r="L11" s="101">
        <v>7466</v>
      </c>
      <c r="M11" s="101">
        <v>5037</v>
      </c>
      <c r="N11" s="101">
        <v>2429</v>
      </c>
      <c r="O11" s="102">
        <v>56.905487804878049</v>
      </c>
      <c r="P11" s="101">
        <v>12346</v>
      </c>
      <c r="Q11" s="101">
        <v>9093</v>
      </c>
      <c r="R11" s="101">
        <v>3253</v>
      </c>
      <c r="S11" s="101">
        <v>6164</v>
      </c>
      <c r="T11" s="101">
        <v>4540</v>
      </c>
      <c r="U11" s="101">
        <v>1624</v>
      </c>
      <c r="V11" s="102">
        <v>49.927101895350724</v>
      </c>
      <c r="W11" s="101">
        <v>11817</v>
      </c>
      <c r="X11" s="101">
        <v>8678</v>
      </c>
      <c r="Y11" s="101">
        <v>3139</v>
      </c>
      <c r="Z11" s="101">
        <v>5523</v>
      </c>
      <c r="AA11" s="101">
        <v>3877</v>
      </c>
      <c r="AB11" s="101">
        <v>1646</v>
      </c>
      <c r="AC11" s="102">
        <f t="shared" si="0"/>
        <v>46.737750698146733</v>
      </c>
      <c r="AD11" s="25">
        <v>12988</v>
      </c>
      <c r="AE11" s="25">
        <v>9679</v>
      </c>
      <c r="AF11" s="25">
        <v>3309</v>
      </c>
      <c r="AG11" s="25">
        <v>6277</v>
      </c>
      <c r="AH11" s="25">
        <v>4528</v>
      </c>
      <c r="AI11" s="25">
        <v>1749</v>
      </c>
      <c r="AJ11" s="88">
        <f t="shared" si="1"/>
        <v>48.329226978749617</v>
      </c>
    </row>
    <row r="12" spans="1:36" ht="19.5" customHeight="1">
      <c r="A12" s="902" t="s">
        <v>714</v>
      </c>
      <c r="B12" s="101">
        <v>3336</v>
      </c>
      <c r="C12" s="101">
        <v>2263</v>
      </c>
      <c r="D12" s="101">
        <v>1073</v>
      </c>
      <c r="E12" s="101">
        <v>1739</v>
      </c>
      <c r="F12" s="101">
        <v>1327</v>
      </c>
      <c r="G12" s="101">
        <v>412</v>
      </c>
      <c r="H12" s="102">
        <v>52.12829736211031</v>
      </c>
      <c r="I12" s="101">
        <v>3277</v>
      </c>
      <c r="J12" s="101">
        <v>2223</v>
      </c>
      <c r="K12" s="101">
        <v>1054</v>
      </c>
      <c r="L12" s="101">
        <v>1672</v>
      </c>
      <c r="M12" s="101">
        <v>1283</v>
      </c>
      <c r="N12" s="101">
        <v>389</v>
      </c>
      <c r="O12" s="102">
        <v>51.022276472383275</v>
      </c>
      <c r="P12" s="101">
        <v>3122</v>
      </c>
      <c r="Q12" s="101">
        <v>2148</v>
      </c>
      <c r="R12" s="101">
        <v>974</v>
      </c>
      <c r="S12" s="101">
        <v>1320</v>
      </c>
      <c r="T12" s="101">
        <v>1049</v>
      </c>
      <c r="U12" s="101">
        <v>271</v>
      </c>
      <c r="V12" s="102">
        <v>42.280589365791158</v>
      </c>
      <c r="W12" s="101">
        <v>2846</v>
      </c>
      <c r="X12" s="101">
        <v>2000</v>
      </c>
      <c r="Y12" s="101">
        <v>846</v>
      </c>
      <c r="Z12" s="101">
        <v>1207</v>
      </c>
      <c r="AA12" s="101">
        <v>955</v>
      </c>
      <c r="AB12" s="101">
        <v>252</v>
      </c>
      <c r="AC12" s="102">
        <f t="shared" si="0"/>
        <v>42.41040056219255</v>
      </c>
      <c r="AD12" s="25">
        <v>2616</v>
      </c>
      <c r="AE12" s="25">
        <v>1860</v>
      </c>
      <c r="AF12" s="25">
        <v>756</v>
      </c>
      <c r="AG12" s="25">
        <v>1180</v>
      </c>
      <c r="AH12" s="25">
        <v>924</v>
      </c>
      <c r="AI12" s="25">
        <v>256</v>
      </c>
      <c r="AJ12" s="88">
        <f t="shared" si="1"/>
        <v>45.107033639143729</v>
      </c>
    </row>
    <row r="13" spans="1:36" ht="19.5" customHeight="1">
      <c r="A13" s="42" t="s">
        <v>477</v>
      </c>
      <c r="B13" s="101">
        <v>1377</v>
      </c>
      <c r="C13" s="101">
        <v>967</v>
      </c>
      <c r="D13" s="101">
        <v>409</v>
      </c>
      <c r="E13" s="101">
        <v>651</v>
      </c>
      <c r="F13" s="101">
        <v>488</v>
      </c>
      <c r="G13" s="101">
        <v>163</v>
      </c>
      <c r="H13" s="102">
        <f>E13/B13*100</f>
        <v>47.276688453159046</v>
      </c>
      <c r="I13" s="101">
        <v>1269</v>
      </c>
      <c r="J13" s="101">
        <v>886</v>
      </c>
      <c r="K13" s="101">
        <v>383</v>
      </c>
      <c r="L13" s="101">
        <v>598</v>
      </c>
      <c r="M13" s="101">
        <v>435</v>
      </c>
      <c r="N13" s="101">
        <v>163</v>
      </c>
      <c r="O13" s="102">
        <f>L13/I13*100</f>
        <v>47.123719464144997</v>
      </c>
      <c r="P13" s="101">
        <v>1108</v>
      </c>
      <c r="Q13" s="101">
        <v>778</v>
      </c>
      <c r="R13" s="101">
        <v>330</v>
      </c>
      <c r="S13" s="101">
        <v>494</v>
      </c>
      <c r="T13" s="101">
        <v>368</v>
      </c>
      <c r="U13" s="101">
        <v>126</v>
      </c>
      <c r="V13" s="102">
        <f>S13/P13*100</f>
        <v>44.584837545126355</v>
      </c>
      <c r="W13" s="101">
        <v>1087</v>
      </c>
      <c r="X13" s="101">
        <v>736</v>
      </c>
      <c r="Y13" s="101">
        <v>351</v>
      </c>
      <c r="Z13" s="101">
        <v>425</v>
      </c>
      <c r="AA13" s="101">
        <v>289</v>
      </c>
      <c r="AB13" s="101">
        <v>136</v>
      </c>
      <c r="AC13" s="102">
        <f t="shared" si="0"/>
        <v>39.098436062557496</v>
      </c>
      <c r="AD13" s="25">
        <v>1029</v>
      </c>
      <c r="AE13" s="25">
        <v>686</v>
      </c>
      <c r="AF13" s="25">
        <v>342</v>
      </c>
      <c r="AG13" s="25">
        <v>451</v>
      </c>
      <c r="AH13" s="25">
        <v>315</v>
      </c>
      <c r="AI13" s="25">
        <v>136</v>
      </c>
      <c r="AJ13" s="88">
        <f t="shared" si="1"/>
        <v>43.828960155490769</v>
      </c>
    </row>
    <row r="14" spans="1:36" ht="19.5" customHeight="1">
      <c r="A14" s="42" t="s">
        <v>1177</v>
      </c>
      <c r="B14" s="101">
        <v>1679</v>
      </c>
      <c r="C14" s="101">
        <v>1376</v>
      </c>
      <c r="D14" s="101">
        <v>303</v>
      </c>
      <c r="E14" s="101">
        <v>814</v>
      </c>
      <c r="F14" s="101">
        <v>705</v>
      </c>
      <c r="G14" s="101">
        <v>109</v>
      </c>
      <c r="H14" s="102">
        <v>48.481238832638475</v>
      </c>
      <c r="I14" s="101">
        <v>1290</v>
      </c>
      <c r="J14" s="101">
        <v>1097</v>
      </c>
      <c r="K14" s="101">
        <v>193</v>
      </c>
      <c r="L14" s="101">
        <v>631</v>
      </c>
      <c r="M14" s="101">
        <v>568</v>
      </c>
      <c r="N14" s="101">
        <v>63</v>
      </c>
      <c r="O14" s="102">
        <v>48.914728682170541</v>
      </c>
      <c r="P14" s="101">
        <v>1053</v>
      </c>
      <c r="Q14" s="101">
        <v>885</v>
      </c>
      <c r="R14" s="101">
        <v>168</v>
      </c>
      <c r="S14" s="101">
        <v>453</v>
      </c>
      <c r="T14" s="101">
        <v>424</v>
      </c>
      <c r="U14" s="101">
        <v>29</v>
      </c>
      <c r="V14" s="102">
        <v>43.019943019943021</v>
      </c>
      <c r="W14" s="101">
        <v>854</v>
      </c>
      <c r="X14" s="101">
        <v>719</v>
      </c>
      <c r="Y14" s="101">
        <v>135</v>
      </c>
      <c r="Z14" s="101">
        <v>399</v>
      </c>
      <c r="AA14" s="101">
        <v>364</v>
      </c>
      <c r="AB14" s="101">
        <v>35</v>
      </c>
      <c r="AC14" s="102">
        <f t="shared" si="0"/>
        <v>46.721311475409841</v>
      </c>
      <c r="AD14" s="25">
        <v>785</v>
      </c>
      <c r="AE14" s="25">
        <v>653</v>
      </c>
      <c r="AF14" s="25">
        <v>132</v>
      </c>
      <c r="AG14" s="25">
        <v>298</v>
      </c>
      <c r="AH14" s="25">
        <v>273</v>
      </c>
      <c r="AI14" s="25">
        <v>25</v>
      </c>
      <c r="AJ14" s="88">
        <f t="shared" si="1"/>
        <v>37.961783439490446</v>
      </c>
    </row>
    <row r="15" spans="1:36" ht="19.5" customHeight="1">
      <c r="A15" s="42" t="s">
        <v>1178</v>
      </c>
      <c r="B15" s="101">
        <v>4650</v>
      </c>
      <c r="C15" s="101">
        <v>4580</v>
      </c>
      <c r="D15" s="101">
        <v>70</v>
      </c>
      <c r="E15" s="101">
        <v>1959</v>
      </c>
      <c r="F15" s="101">
        <v>1944</v>
      </c>
      <c r="G15" s="101">
        <v>15</v>
      </c>
      <c r="H15" s="102">
        <v>42.129032258064512</v>
      </c>
      <c r="I15" s="101">
        <v>4612</v>
      </c>
      <c r="J15" s="101">
        <v>4538</v>
      </c>
      <c r="K15" s="101">
        <v>74</v>
      </c>
      <c r="L15" s="101">
        <v>1843</v>
      </c>
      <c r="M15" s="101">
        <v>1830</v>
      </c>
      <c r="N15" s="101">
        <v>13</v>
      </c>
      <c r="O15" s="102">
        <v>39.960971379011276</v>
      </c>
      <c r="P15" s="101">
        <v>4248</v>
      </c>
      <c r="Q15" s="101">
        <v>4174</v>
      </c>
      <c r="R15" s="101">
        <v>74</v>
      </c>
      <c r="S15" s="101">
        <v>1706</v>
      </c>
      <c r="T15" s="101">
        <v>1687</v>
      </c>
      <c r="U15" s="101">
        <v>19</v>
      </c>
      <c r="V15" s="102">
        <v>40.160075329566851</v>
      </c>
      <c r="W15" s="101">
        <v>4522</v>
      </c>
      <c r="X15" s="101">
        <v>4446</v>
      </c>
      <c r="Y15" s="101">
        <v>76</v>
      </c>
      <c r="Z15" s="101">
        <v>1797</v>
      </c>
      <c r="AA15" s="101">
        <v>1781</v>
      </c>
      <c r="AB15" s="101">
        <v>16</v>
      </c>
      <c r="AC15" s="102">
        <f t="shared" si="0"/>
        <v>39.739053516143294</v>
      </c>
      <c r="AD15" s="25">
        <v>4812</v>
      </c>
      <c r="AE15" s="25">
        <v>4727</v>
      </c>
      <c r="AF15" s="25">
        <v>85</v>
      </c>
      <c r="AG15" s="25">
        <v>1720</v>
      </c>
      <c r="AH15" s="25">
        <v>1707</v>
      </c>
      <c r="AI15" s="25">
        <v>13</v>
      </c>
      <c r="AJ15" s="88">
        <f t="shared" si="1"/>
        <v>35.743973399833749</v>
      </c>
    </row>
    <row r="16" spans="1:36" ht="19.5" customHeight="1">
      <c r="A16" s="42" t="s">
        <v>177</v>
      </c>
      <c r="B16" s="101">
        <v>3035</v>
      </c>
      <c r="C16" s="101">
        <v>2618</v>
      </c>
      <c r="D16" s="101">
        <v>417</v>
      </c>
      <c r="E16" s="101">
        <v>1018</v>
      </c>
      <c r="F16" s="101">
        <v>935</v>
      </c>
      <c r="G16" s="101">
        <v>83</v>
      </c>
      <c r="H16" s="102">
        <v>33.542009884678748</v>
      </c>
      <c r="I16" s="101">
        <v>2681</v>
      </c>
      <c r="J16" s="101">
        <v>2314</v>
      </c>
      <c r="K16" s="101">
        <v>367</v>
      </c>
      <c r="L16" s="101">
        <v>890</v>
      </c>
      <c r="M16" s="101">
        <v>796</v>
      </c>
      <c r="N16" s="101">
        <v>94</v>
      </c>
      <c r="O16" s="102">
        <v>33.196568444610222</v>
      </c>
      <c r="P16" s="101">
        <v>2636</v>
      </c>
      <c r="Q16" s="101">
        <v>2290</v>
      </c>
      <c r="R16" s="101">
        <v>346</v>
      </c>
      <c r="S16" s="101">
        <v>830</v>
      </c>
      <c r="T16" s="101">
        <v>764</v>
      </c>
      <c r="U16" s="101">
        <v>66</v>
      </c>
      <c r="V16" s="102">
        <v>31.487101669195749</v>
      </c>
      <c r="W16" s="101">
        <v>2609</v>
      </c>
      <c r="X16" s="101">
        <v>2255</v>
      </c>
      <c r="Y16" s="101">
        <v>354</v>
      </c>
      <c r="Z16" s="101">
        <v>866</v>
      </c>
      <c r="AA16" s="101">
        <v>794</v>
      </c>
      <c r="AB16" s="101">
        <v>72</v>
      </c>
      <c r="AC16" s="102">
        <f t="shared" si="0"/>
        <v>33.192794174013031</v>
      </c>
      <c r="AD16" s="25">
        <v>2958</v>
      </c>
      <c r="AE16" s="25">
        <v>2564</v>
      </c>
      <c r="AF16" s="25">
        <v>394</v>
      </c>
      <c r="AG16" s="25">
        <v>1044</v>
      </c>
      <c r="AH16" s="25">
        <v>966</v>
      </c>
      <c r="AI16" s="25">
        <v>78</v>
      </c>
      <c r="AJ16" s="88">
        <f t="shared" si="1"/>
        <v>35.294117647058826</v>
      </c>
    </row>
    <row r="17" spans="1:36" ht="19.5" customHeight="1">
      <c r="A17" s="42" t="s">
        <v>1039</v>
      </c>
      <c r="B17" s="101">
        <v>72688</v>
      </c>
      <c r="C17" s="101">
        <v>56616</v>
      </c>
      <c r="D17" s="101">
        <v>16054</v>
      </c>
      <c r="E17" s="101">
        <v>23797</v>
      </c>
      <c r="F17" s="101">
        <v>19069</v>
      </c>
      <c r="G17" s="101">
        <v>4728</v>
      </c>
      <c r="H17" s="102">
        <v>32.738553819062297</v>
      </c>
      <c r="I17" s="101">
        <v>75841</v>
      </c>
      <c r="J17" s="101">
        <v>59191</v>
      </c>
      <c r="K17" s="101">
        <v>16634</v>
      </c>
      <c r="L17" s="101">
        <v>24615</v>
      </c>
      <c r="M17" s="101">
        <v>19788</v>
      </c>
      <c r="N17" s="101">
        <v>4827</v>
      </c>
      <c r="O17" s="102">
        <v>32.45605938740259</v>
      </c>
      <c r="P17" s="101">
        <v>78090</v>
      </c>
      <c r="Q17" s="101">
        <v>60702</v>
      </c>
      <c r="R17" s="101">
        <v>17378</v>
      </c>
      <c r="S17" s="101">
        <v>25276</v>
      </c>
      <c r="T17" s="101">
        <v>20365</v>
      </c>
      <c r="U17" s="101">
        <v>4911</v>
      </c>
      <c r="V17" s="102">
        <v>32.367780765783074</v>
      </c>
      <c r="W17" s="101">
        <v>84985</v>
      </c>
      <c r="X17" s="101">
        <v>66100</v>
      </c>
      <c r="Y17" s="101">
        <v>18871</v>
      </c>
      <c r="Z17" s="101">
        <v>27485</v>
      </c>
      <c r="AA17" s="101">
        <v>22158</v>
      </c>
      <c r="AB17" s="101">
        <v>5327</v>
      </c>
      <c r="AC17" s="102">
        <f t="shared" si="0"/>
        <v>32.341001353179969</v>
      </c>
      <c r="AD17" s="25">
        <v>89747</v>
      </c>
      <c r="AE17" s="25">
        <v>69389</v>
      </c>
      <c r="AF17" s="25">
        <v>20347</v>
      </c>
      <c r="AG17" s="25">
        <v>29903</v>
      </c>
      <c r="AH17" s="25">
        <v>23939</v>
      </c>
      <c r="AI17" s="25">
        <v>5964</v>
      </c>
      <c r="AJ17" s="88">
        <f t="shared" si="1"/>
        <v>33.319219583941525</v>
      </c>
    </row>
    <row r="18" spans="1:36" ht="19.5" customHeight="1">
      <c r="A18" s="42" t="s">
        <v>74</v>
      </c>
      <c r="B18" s="101">
        <v>7849</v>
      </c>
      <c r="C18" s="101">
        <v>6657</v>
      </c>
      <c r="D18" s="101">
        <v>1177</v>
      </c>
      <c r="E18" s="101">
        <v>2454</v>
      </c>
      <c r="F18" s="101">
        <v>2183</v>
      </c>
      <c r="G18" s="101">
        <v>271</v>
      </c>
      <c r="H18" s="102">
        <v>31.265129315836411</v>
      </c>
      <c r="I18" s="101">
        <v>7569</v>
      </c>
      <c r="J18" s="101">
        <v>6372</v>
      </c>
      <c r="K18" s="101">
        <v>1184</v>
      </c>
      <c r="L18" s="101">
        <v>2347</v>
      </c>
      <c r="M18" s="101">
        <v>2057</v>
      </c>
      <c r="N18" s="101">
        <v>289</v>
      </c>
      <c r="O18" s="102">
        <v>31.008059188796405</v>
      </c>
      <c r="P18" s="101">
        <v>6971</v>
      </c>
      <c r="Q18" s="101">
        <v>5866</v>
      </c>
      <c r="R18" s="101">
        <v>1089</v>
      </c>
      <c r="S18" s="101">
        <v>2129</v>
      </c>
      <c r="T18" s="101">
        <v>1860</v>
      </c>
      <c r="U18" s="101">
        <v>269</v>
      </c>
      <c r="V18" s="102">
        <v>30.540811935159951</v>
      </c>
      <c r="W18" s="101">
        <v>6930</v>
      </c>
      <c r="X18" s="101">
        <v>5752</v>
      </c>
      <c r="Y18" s="101">
        <v>1168</v>
      </c>
      <c r="Z18" s="101">
        <v>2017</v>
      </c>
      <c r="AA18" s="101">
        <v>1717</v>
      </c>
      <c r="AB18" s="101">
        <v>299</v>
      </c>
      <c r="AC18" s="102">
        <f t="shared" si="0"/>
        <v>29.105339105339105</v>
      </c>
      <c r="AD18" s="25">
        <v>6992</v>
      </c>
      <c r="AE18" s="25">
        <v>5827</v>
      </c>
      <c r="AF18" s="25">
        <v>1149</v>
      </c>
      <c r="AG18" s="25">
        <v>2145</v>
      </c>
      <c r="AH18" s="25">
        <v>1840</v>
      </c>
      <c r="AI18" s="25">
        <v>305</v>
      </c>
      <c r="AJ18" s="88">
        <f t="shared" si="1"/>
        <v>30.677917620137301</v>
      </c>
    </row>
    <row r="19" spans="1:36" ht="19.5" customHeight="1">
      <c r="A19" s="42" t="s">
        <v>73</v>
      </c>
      <c r="B19" s="101">
        <v>18696</v>
      </c>
      <c r="C19" s="101">
        <v>12017</v>
      </c>
      <c r="D19" s="101">
        <v>6669</v>
      </c>
      <c r="E19" s="101">
        <v>5118</v>
      </c>
      <c r="F19" s="101">
        <v>3711</v>
      </c>
      <c r="G19" s="101">
        <v>1407</v>
      </c>
      <c r="H19" s="102">
        <v>27.374839537869061</v>
      </c>
      <c r="I19" s="101">
        <v>17522</v>
      </c>
      <c r="J19" s="101">
        <v>11355</v>
      </c>
      <c r="K19" s="101">
        <v>6155</v>
      </c>
      <c r="L19" s="101">
        <v>5002</v>
      </c>
      <c r="M19" s="101">
        <v>3599</v>
      </c>
      <c r="N19" s="101">
        <v>1403</v>
      </c>
      <c r="O19" s="102">
        <v>28.546969524026938</v>
      </c>
      <c r="P19" s="101">
        <v>16162</v>
      </c>
      <c r="Q19" s="101">
        <v>10602</v>
      </c>
      <c r="R19" s="101">
        <v>5551</v>
      </c>
      <c r="S19" s="101">
        <v>4864</v>
      </c>
      <c r="T19" s="101">
        <v>3463</v>
      </c>
      <c r="U19" s="101">
        <v>1401</v>
      </c>
      <c r="V19" s="102">
        <v>30.09528523697562</v>
      </c>
      <c r="W19" s="101">
        <v>15485</v>
      </c>
      <c r="X19" s="101">
        <v>10151</v>
      </c>
      <c r="Y19" s="101">
        <v>5321</v>
      </c>
      <c r="Z19" s="101">
        <v>4679</v>
      </c>
      <c r="AA19" s="101">
        <v>3393</v>
      </c>
      <c r="AB19" s="101">
        <v>1286</v>
      </c>
      <c r="AC19" s="102">
        <f t="shared" si="0"/>
        <v>30.216338391992249</v>
      </c>
      <c r="AD19" s="25">
        <v>16542</v>
      </c>
      <c r="AE19" s="25">
        <v>10748</v>
      </c>
      <c r="AF19" s="25">
        <v>5784</v>
      </c>
      <c r="AG19" s="25">
        <v>4785</v>
      </c>
      <c r="AH19" s="25">
        <v>3489</v>
      </c>
      <c r="AI19" s="25">
        <v>1296</v>
      </c>
      <c r="AJ19" s="88">
        <f t="shared" si="1"/>
        <v>28.926369241929635</v>
      </c>
    </row>
    <row r="20" spans="1:36" ht="19.5" customHeight="1">
      <c r="A20" s="42" t="s">
        <v>72</v>
      </c>
      <c r="B20" s="101">
        <v>8980</v>
      </c>
      <c r="C20" s="101">
        <v>7101</v>
      </c>
      <c r="D20" s="101">
        <v>1873</v>
      </c>
      <c r="E20" s="101">
        <v>2200</v>
      </c>
      <c r="F20" s="101">
        <v>1866</v>
      </c>
      <c r="G20" s="101">
        <v>334</v>
      </c>
      <c r="H20" s="102">
        <v>24.498886414253899</v>
      </c>
      <c r="I20" s="101">
        <v>10119</v>
      </c>
      <c r="J20" s="101">
        <v>8157</v>
      </c>
      <c r="K20" s="101">
        <v>1952</v>
      </c>
      <c r="L20" s="101">
        <v>2508</v>
      </c>
      <c r="M20" s="101">
        <v>2197</v>
      </c>
      <c r="N20" s="101">
        <v>311</v>
      </c>
      <c r="O20" s="102">
        <v>24.785057812036762</v>
      </c>
      <c r="P20" s="101">
        <v>10788</v>
      </c>
      <c r="Q20" s="101">
        <v>8781</v>
      </c>
      <c r="R20" s="101">
        <v>2001</v>
      </c>
      <c r="S20" s="101">
        <v>2724</v>
      </c>
      <c r="T20" s="101">
        <v>2406</v>
      </c>
      <c r="U20" s="101">
        <v>318</v>
      </c>
      <c r="V20" s="102">
        <v>25.250278086763071</v>
      </c>
      <c r="W20" s="101">
        <v>11781</v>
      </c>
      <c r="X20" s="101">
        <v>9460</v>
      </c>
      <c r="Y20" s="101">
        <v>2316</v>
      </c>
      <c r="Z20" s="101">
        <v>3138</v>
      </c>
      <c r="AA20" s="101">
        <v>2761</v>
      </c>
      <c r="AB20" s="101">
        <v>377</v>
      </c>
      <c r="AC20" s="102">
        <f t="shared" si="0"/>
        <v>26.636108989050168</v>
      </c>
      <c r="AD20" s="25">
        <v>12454</v>
      </c>
      <c r="AE20" s="25">
        <v>9923</v>
      </c>
      <c r="AF20" s="25">
        <v>2531</v>
      </c>
      <c r="AG20" s="25">
        <v>3053</v>
      </c>
      <c r="AH20" s="25">
        <v>2730</v>
      </c>
      <c r="AI20" s="25">
        <v>323</v>
      </c>
      <c r="AJ20" s="88">
        <f t="shared" si="1"/>
        <v>24.514212301268667</v>
      </c>
    </row>
    <row r="21" spans="1:36" ht="19.5" customHeight="1">
      <c r="A21" s="42" t="s">
        <v>1040</v>
      </c>
      <c r="B21" s="101">
        <v>1139</v>
      </c>
      <c r="C21" s="101">
        <v>858</v>
      </c>
      <c r="D21" s="101">
        <v>281</v>
      </c>
      <c r="E21" s="101">
        <v>212</v>
      </c>
      <c r="F21" s="101">
        <v>195</v>
      </c>
      <c r="G21" s="101">
        <v>17</v>
      </c>
      <c r="H21" s="102">
        <f>E21/B21*100</f>
        <v>18.612818261633009</v>
      </c>
      <c r="I21" s="101">
        <v>1210</v>
      </c>
      <c r="J21" s="101">
        <v>903</v>
      </c>
      <c r="K21" s="101">
        <v>306</v>
      </c>
      <c r="L21" s="101">
        <v>262</v>
      </c>
      <c r="M21" s="101">
        <v>235</v>
      </c>
      <c r="N21" s="101">
        <v>27</v>
      </c>
      <c r="O21" s="102">
        <f>L21/I21*100</f>
        <v>21.652892561983471</v>
      </c>
      <c r="P21" s="899">
        <v>1306</v>
      </c>
      <c r="Q21" s="899">
        <v>982</v>
      </c>
      <c r="R21" s="101">
        <v>324</v>
      </c>
      <c r="S21" s="101">
        <v>268</v>
      </c>
      <c r="T21" s="101">
        <v>241</v>
      </c>
      <c r="U21" s="101">
        <v>27</v>
      </c>
      <c r="V21" s="102">
        <f>S21/P21*100</f>
        <v>20.520673813169985</v>
      </c>
      <c r="W21" s="101">
        <v>1588</v>
      </c>
      <c r="X21" s="101">
        <v>1213</v>
      </c>
      <c r="Y21" s="101">
        <v>375</v>
      </c>
      <c r="Z21" s="101">
        <v>323</v>
      </c>
      <c r="AA21" s="101">
        <v>295</v>
      </c>
      <c r="AB21" s="101">
        <v>28</v>
      </c>
      <c r="AC21" s="102">
        <f t="shared" si="0"/>
        <v>20.340050377833755</v>
      </c>
      <c r="AD21" s="25">
        <v>1690</v>
      </c>
      <c r="AE21" s="25">
        <v>1296</v>
      </c>
      <c r="AF21" s="25">
        <v>394</v>
      </c>
      <c r="AG21" s="25">
        <v>380</v>
      </c>
      <c r="AH21" s="25">
        <v>344</v>
      </c>
      <c r="AI21" s="25">
        <v>36</v>
      </c>
      <c r="AJ21" s="88">
        <f t="shared" si="1"/>
        <v>22.485207100591715</v>
      </c>
    </row>
    <row r="22" spans="1:36" s="48" customFormat="1" ht="19.5" customHeight="1">
      <c r="A22" s="903" t="s">
        <v>1041</v>
      </c>
      <c r="B22" s="101">
        <v>70468</v>
      </c>
      <c r="C22" s="101">
        <v>49844</v>
      </c>
      <c r="D22" s="101">
        <v>20577</v>
      </c>
      <c r="E22" s="101">
        <v>17095</v>
      </c>
      <c r="F22" s="101">
        <v>13365</v>
      </c>
      <c r="G22" s="101">
        <v>3730</v>
      </c>
      <c r="H22" s="102">
        <v>24.259238235794971</v>
      </c>
      <c r="I22" s="101">
        <v>83789</v>
      </c>
      <c r="J22" s="101">
        <v>58401</v>
      </c>
      <c r="K22" s="101">
        <v>25344</v>
      </c>
      <c r="L22" s="101">
        <v>20939</v>
      </c>
      <c r="M22" s="101">
        <v>16127</v>
      </c>
      <c r="N22" s="101">
        <v>4812</v>
      </c>
      <c r="O22" s="102">
        <v>24.990153838809391</v>
      </c>
      <c r="P22" s="101">
        <v>91106</v>
      </c>
      <c r="Q22" s="101">
        <v>63243</v>
      </c>
      <c r="R22" s="101">
        <v>27839</v>
      </c>
      <c r="S22" s="101">
        <v>19316</v>
      </c>
      <c r="T22" s="101">
        <v>14807</v>
      </c>
      <c r="U22" s="101">
        <v>4509</v>
      </c>
      <c r="V22" s="102">
        <v>21.201677167255724</v>
      </c>
      <c r="W22" s="101">
        <v>87643</v>
      </c>
      <c r="X22" s="101">
        <v>61069</v>
      </c>
      <c r="Y22" s="101">
        <v>26547</v>
      </c>
      <c r="Z22" s="101">
        <v>16784</v>
      </c>
      <c r="AA22" s="101">
        <v>13326</v>
      </c>
      <c r="AB22" s="101">
        <v>3458</v>
      </c>
      <c r="AC22" s="102">
        <f t="shared" si="0"/>
        <v>19.150417032735074</v>
      </c>
      <c r="AD22" s="25">
        <v>115527</v>
      </c>
      <c r="AE22" s="25">
        <v>78800</v>
      </c>
      <c r="AF22" s="25">
        <v>36696</v>
      </c>
      <c r="AG22" s="25">
        <v>24670</v>
      </c>
      <c r="AH22" s="25">
        <v>19019</v>
      </c>
      <c r="AI22" s="25">
        <v>5651</v>
      </c>
      <c r="AJ22" s="88">
        <f t="shared" si="1"/>
        <v>21.354315441411963</v>
      </c>
    </row>
    <row r="23" spans="1:36" ht="19.5" customHeight="1">
      <c r="A23" s="42" t="s">
        <v>70</v>
      </c>
      <c r="B23" s="101">
        <v>17310</v>
      </c>
      <c r="C23" s="101">
        <v>14141</v>
      </c>
      <c r="D23" s="101">
        <v>3169</v>
      </c>
      <c r="E23" s="101">
        <v>4249</v>
      </c>
      <c r="F23" s="101">
        <v>3825</v>
      </c>
      <c r="G23" s="101">
        <v>424</v>
      </c>
      <c r="H23" s="102">
        <v>24.546504910456385</v>
      </c>
      <c r="I23" s="101">
        <v>18804</v>
      </c>
      <c r="J23" s="101">
        <v>15348</v>
      </c>
      <c r="K23" s="101">
        <v>3455</v>
      </c>
      <c r="L23" s="101">
        <v>4385</v>
      </c>
      <c r="M23" s="101">
        <v>3968</v>
      </c>
      <c r="N23" s="101">
        <v>417</v>
      </c>
      <c r="O23" s="102">
        <v>23.319506487981283</v>
      </c>
      <c r="P23" s="101">
        <v>19605</v>
      </c>
      <c r="Q23" s="101">
        <v>15914</v>
      </c>
      <c r="R23" s="101">
        <v>3691</v>
      </c>
      <c r="S23" s="101">
        <v>4244</v>
      </c>
      <c r="T23" s="101">
        <v>3823</v>
      </c>
      <c r="U23" s="101">
        <v>421</v>
      </c>
      <c r="V23" s="102">
        <v>21.647538893139505</v>
      </c>
      <c r="W23" s="101">
        <v>21263</v>
      </c>
      <c r="X23" s="101">
        <v>17364</v>
      </c>
      <c r="Y23" s="101">
        <v>3899</v>
      </c>
      <c r="Z23" s="101">
        <v>4183</v>
      </c>
      <c r="AA23" s="101">
        <v>3780</v>
      </c>
      <c r="AB23" s="101">
        <v>403</v>
      </c>
      <c r="AC23" s="102">
        <f t="shared" si="0"/>
        <v>19.672670836664629</v>
      </c>
      <c r="AD23" s="25">
        <v>22981</v>
      </c>
      <c r="AE23" s="25">
        <v>18759</v>
      </c>
      <c r="AF23" s="25">
        <v>4222</v>
      </c>
      <c r="AG23" s="25">
        <v>4327</v>
      </c>
      <c r="AH23" s="25">
        <v>3889</v>
      </c>
      <c r="AI23" s="25">
        <v>438</v>
      </c>
      <c r="AJ23" s="88">
        <f t="shared" si="1"/>
        <v>18.828597537095863</v>
      </c>
    </row>
    <row r="24" spans="1:36" ht="19.5" customHeight="1">
      <c r="A24" s="42" t="s">
        <v>1042</v>
      </c>
      <c r="B24" s="101">
        <v>280</v>
      </c>
      <c r="C24" s="101">
        <v>251</v>
      </c>
      <c r="D24" s="101">
        <v>29</v>
      </c>
      <c r="E24" s="101">
        <v>70</v>
      </c>
      <c r="F24" s="101">
        <v>64</v>
      </c>
      <c r="G24" s="101">
        <v>6</v>
      </c>
      <c r="H24" s="102">
        <f>E24/B24*100</f>
        <v>25</v>
      </c>
      <c r="I24" s="101">
        <v>772</v>
      </c>
      <c r="J24" s="101">
        <v>718</v>
      </c>
      <c r="K24" s="101">
        <v>54</v>
      </c>
      <c r="L24" s="101">
        <v>61</v>
      </c>
      <c r="M24" s="101">
        <v>54</v>
      </c>
      <c r="N24" s="101">
        <v>7</v>
      </c>
      <c r="O24" s="102">
        <f>L24/I24*100</f>
        <v>7.9015544041450783</v>
      </c>
      <c r="P24" s="101">
        <v>922</v>
      </c>
      <c r="Q24" s="101">
        <v>846</v>
      </c>
      <c r="R24" s="101">
        <v>76</v>
      </c>
      <c r="S24" s="101">
        <v>60</v>
      </c>
      <c r="T24" s="101">
        <v>55</v>
      </c>
      <c r="U24" s="101">
        <v>5</v>
      </c>
      <c r="V24" s="102">
        <f>S24/P24*100</f>
        <v>6.5075921908893708</v>
      </c>
      <c r="W24" s="101">
        <v>1017</v>
      </c>
      <c r="X24" s="101">
        <v>944</v>
      </c>
      <c r="Y24" s="101">
        <v>73</v>
      </c>
      <c r="Z24" s="101">
        <v>101</v>
      </c>
      <c r="AA24" s="101">
        <v>94</v>
      </c>
      <c r="AB24" s="101">
        <v>7</v>
      </c>
      <c r="AC24" s="102">
        <f t="shared" si="0"/>
        <v>9.9311701081612576</v>
      </c>
      <c r="AD24" s="25">
        <v>4348</v>
      </c>
      <c r="AE24" s="25">
        <v>4074</v>
      </c>
      <c r="AF24" s="25">
        <v>274</v>
      </c>
      <c r="AG24" s="25">
        <v>789</v>
      </c>
      <c r="AH24" s="25">
        <v>773</v>
      </c>
      <c r="AI24" s="25">
        <v>16</v>
      </c>
      <c r="AJ24" s="88">
        <f t="shared" si="1"/>
        <v>18.146274149034038</v>
      </c>
    </row>
    <row r="25" spans="1:36" ht="19.5" customHeight="1">
      <c r="A25" s="42" t="s">
        <v>688</v>
      </c>
      <c r="B25" s="101">
        <v>15820</v>
      </c>
      <c r="C25" s="101">
        <v>11224</v>
      </c>
      <c r="D25" s="101">
        <v>4585</v>
      </c>
      <c r="E25" s="101">
        <v>2519</v>
      </c>
      <c r="F25" s="101">
        <v>2027</v>
      </c>
      <c r="G25" s="101">
        <v>492</v>
      </c>
      <c r="H25" s="102">
        <v>15.922882427307206</v>
      </c>
      <c r="I25" s="101">
        <v>16926</v>
      </c>
      <c r="J25" s="101">
        <v>11845</v>
      </c>
      <c r="K25" s="101">
        <v>5075</v>
      </c>
      <c r="L25" s="101">
        <v>2745</v>
      </c>
      <c r="M25" s="101">
        <v>2136</v>
      </c>
      <c r="N25" s="101">
        <v>609</v>
      </c>
      <c r="O25" s="102">
        <v>16.217653314427508</v>
      </c>
      <c r="P25" s="101">
        <v>17329</v>
      </c>
      <c r="Q25" s="101">
        <v>12038</v>
      </c>
      <c r="R25" s="101">
        <v>5285</v>
      </c>
      <c r="S25" s="101">
        <v>2634</v>
      </c>
      <c r="T25" s="101">
        <v>2043</v>
      </c>
      <c r="U25" s="101">
        <v>591</v>
      </c>
      <c r="V25" s="102">
        <v>15.199953834612497</v>
      </c>
      <c r="W25" s="101">
        <v>17666</v>
      </c>
      <c r="X25" s="101">
        <v>12251</v>
      </c>
      <c r="Y25" s="101">
        <v>5412</v>
      </c>
      <c r="Z25" s="101">
        <v>2591</v>
      </c>
      <c r="AA25" s="101">
        <v>1979</v>
      </c>
      <c r="AB25" s="101">
        <v>612</v>
      </c>
      <c r="AC25" s="102">
        <f t="shared" si="0"/>
        <v>14.666591192120457</v>
      </c>
      <c r="AD25" s="25">
        <v>18666</v>
      </c>
      <c r="AE25" s="25">
        <v>13011</v>
      </c>
      <c r="AF25" s="25">
        <v>5653</v>
      </c>
      <c r="AG25" s="25">
        <v>2754</v>
      </c>
      <c r="AH25" s="25">
        <v>2136</v>
      </c>
      <c r="AI25" s="25">
        <v>618</v>
      </c>
      <c r="AJ25" s="88">
        <f t="shared" si="1"/>
        <v>14.754098360655737</v>
      </c>
    </row>
    <row r="26" spans="1:36" ht="19.5" customHeight="1">
      <c r="A26" s="42" t="s">
        <v>1043</v>
      </c>
      <c r="B26" s="101">
        <v>397</v>
      </c>
      <c r="C26" s="101">
        <v>335</v>
      </c>
      <c r="D26" s="101">
        <v>62</v>
      </c>
      <c r="E26" s="101">
        <v>58</v>
      </c>
      <c r="F26" s="101">
        <v>49</v>
      </c>
      <c r="G26" s="101">
        <v>9</v>
      </c>
      <c r="H26" s="102">
        <v>14.609571788413097</v>
      </c>
      <c r="I26" s="101">
        <v>385</v>
      </c>
      <c r="J26" s="101">
        <v>327</v>
      </c>
      <c r="K26" s="101">
        <v>57</v>
      </c>
      <c r="L26" s="101">
        <v>33</v>
      </c>
      <c r="M26" s="101">
        <v>28</v>
      </c>
      <c r="N26" s="101">
        <v>5</v>
      </c>
      <c r="O26" s="102">
        <v>8.5714285714285712</v>
      </c>
      <c r="P26" s="101">
        <v>312</v>
      </c>
      <c r="Q26" s="101">
        <v>242</v>
      </c>
      <c r="R26" s="101">
        <v>70</v>
      </c>
      <c r="S26" s="101">
        <v>31</v>
      </c>
      <c r="T26" s="101">
        <v>30</v>
      </c>
      <c r="U26" s="101">
        <v>1</v>
      </c>
      <c r="V26" s="102">
        <v>9.9358974358974361</v>
      </c>
      <c r="W26" s="101">
        <v>340</v>
      </c>
      <c r="X26" s="101">
        <v>256</v>
      </c>
      <c r="Y26" s="101">
        <v>84</v>
      </c>
      <c r="Z26" s="101">
        <v>65</v>
      </c>
      <c r="AA26" s="101">
        <v>43</v>
      </c>
      <c r="AB26" s="101">
        <v>22</v>
      </c>
      <c r="AC26" s="102">
        <f t="shared" si="0"/>
        <v>19.117647058823529</v>
      </c>
      <c r="AD26" s="25">
        <v>429</v>
      </c>
      <c r="AE26" s="25">
        <v>332</v>
      </c>
      <c r="AF26" s="25">
        <v>96</v>
      </c>
      <c r="AG26" s="25">
        <v>61</v>
      </c>
      <c r="AH26" s="25">
        <v>56</v>
      </c>
      <c r="AI26" s="25">
        <v>5</v>
      </c>
      <c r="AJ26" s="88">
        <f t="shared" si="1"/>
        <v>14.219114219114218</v>
      </c>
    </row>
    <row r="27" spans="1:36" ht="19.5" customHeight="1">
      <c r="A27" s="42" t="s">
        <v>1179</v>
      </c>
      <c r="B27" s="101">
        <v>12948</v>
      </c>
      <c r="C27" s="101">
        <v>8066</v>
      </c>
      <c r="D27" s="101">
        <v>4876</v>
      </c>
      <c r="E27" s="101">
        <v>2082</v>
      </c>
      <c r="F27" s="101">
        <v>1371</v>
      </c>
      <c r="G27" s="101">
        <v>711</v>
      </c>
      <c r="H27" s="102">
        <v>16.07970342910102</v>
      </c>
      <c r="I27" s="101">
        <v>15351</v>
      </c>
      <c r="J27" s="101">
        <v>9639</v>
      </c>
      <c r="K27" s="101">
        <v>5712</v>
      </c>
      <c r="L27" s="101">
        <v>2393</v>
      </c>
      <c r="M27" s="101">
        <v>1532</v>
      </c>
      <c r="N27" s="101">
        <v>861</v>
      </c>
      <c r="O27" s="102">
        <v>15.588561005797668</v>
      </c>
      <c r="P27" s="101">
        <v>17442</v>
      </c>
      <c r="Q27" s="101">
        <v>10999</v>
      </c>
      <c r="R27" s="101">
        <v>6438</v>
      </c>
      <c r="S27" s="101">
        <v>2562</v>
      </c>
      <c r="T27" s="101">
        <v>1672</v>
      </c>
      <c r="U27" s="101">
        <v>890</v>
      </c>
      <c r="V27" s="102">
        <v>14.688682490540076</v>
      </c>
      <c r="W27" s="101">
        <v>18533</v>
      </c>
      <c r="X27" s="101">
        <v>11675</v>
      </c>
      <c r="Y27" s="101">
        <v>6853</v>
      </c>
      <c r="Z27" s="101">
        <v>2694</v>
      </c>
      <c r="AA27" s="101">
        <v>1802</v>
      </c>
      <c r="AB27" s="101">
        <v>892</v>
      </c>
      <c r="AC27" s="102">
        <f t="shared" si="0"/>
        <v>14.536232666055145</v>
      </c>
      <c r="AD27" s="25">
        <v>21774</v>
      </c>
      <c r="AE27" s="25">
        <v>14077</v>
      </c>
      <c r="AF27" s="25">
        <v>7695</v>
      </c>
      <c r="AG27" s="25">
        <v>2928</v>
      </c>
      <c r="AH27" s="25">
        <v>1986</v>
      </c>
      <c r="AI27" s="25">
        <v>942</v>
      </c>
      <c r="AJ27" s="88">
        <f t="shared" si="1"/>
        <v>13.447230642050151</v>
      </c>
    </row>
    <row r="28" spans="1:36" ht="19.5" customHeight="1">
      <c r="A28" s="42" t="s">
        <v>1044</v>
      </c>
      <c r="B28" s="101">
        <v>1727</v>
      </c>
      <c r="C28" s="101">
        <v>917</v>
      </c>
      <c r="D28" s="101">
        <v>810</v>
      </c>
      <c r="E28" s="101">
        <v>780</v>
      </c>
      <c r="F28" s="101">
        <v>451</v>
      </c>
      <c r="G28" s="101">
        <v>329</v>
      </c>
      <c r="H28" s="102">
        <f>E28/B28*100</f>
        <v>45.165026056745802</v>
      </c>
      <c r="I28" s="101">
        <v>79</v>
      </c>
      <c r="J28" s="101">
        <v>39</v>
      </c>
      <c r="K28" s="101">
        <v>40</v>
      </c>
      <c r="L28" s="101">
        <v>17</v>
      </c>
      <c r="M28" s="101">
        <v>12</v>
      </c>
      <c r="N28" s="101">
        <v>5</v>
      </c>
      <c r="O28" s="102">
        <f>L28/I28*100</f>
        <v>21.518987341772153</v>
      </c>
      <c r="P28" s="101">
        <v>3847</v>
      </c>
      <c r="Q28" s="101">
        <v>2134</v>
      </c>
      <c r="R28" s="101">
        <v>1713</v>
      </c>
      <c r="S28" s="101">
        <v>487</v>
      </c>
      <c r="T28" s="101">
        <v>279</v>
      </c>
      <c r="U28" s="101">
        <v>208</v>
      </c>
      <c r="V28" s="102">
        <f>S28/P28*100</f>
        <v>12.659214972706003</v>
      </c>
      <c r="W28" s="101">
        <v>5292</v>
      </c>
      <c r="X28" s="101">
        <v>2810</v>
      </c>
      <c r="Y28" s="101">
        <v>2482</v>
      </c>
      <c r="Z28" s="101">
        <v>906</v>
      </c>
      <c r="AA28" s="101">
        <v>500</v>
      </c>
      <c r="AB28" s="101">
        <v>406</v>
      </c>
      <c r="AC28" s="102">
        <f t="shared" si="0"/>
        <v>17.120181405895689</v>
      </c>
      <c r="AD28" s="25">
        <v>629</v>
      </c>
      <c r="AE28" s="25">
        <v>323</v>
      </c>
      <c r="AF28" s="25">
        <v>306</v>
      </c>
      <c r="AG28" s="25">
        <v>75</v>
      </c>
      <c r="AH28" s="25">
        <v>49</v>
      </c>
      <c r="AI28" s="25">
        <v>26</v>
      </c>
      <c r="AJ28" s="88">
        <f t="shared" si="1"/>
        <v>11.923688394276629</v>
      </c>
    </row>
    <row r="29" spans="1:36" ht="19.5" customHeight="1">
      <c r="A29" s="42" t="s">
        <v>78</v>
      </c>
      <c r="B29" s="101">
        <v>5973</v>
      </c>
      <c r="C29" s="101">
        <v>3821</v>
      </c>
      <c r="D29" s="101">
        <v>2149</v>
      </c>
      <c r="E29" s="101">
        <v>782</v>
      </c>
      <c r="F29" s="101">
        <v>594</v>
      </c>
      <c r="G29" s="101">
        <v>188</v>
      </c>
      <c r="H29" s="102">
        <v>13.092248451364474</v>
      </c>
      <c r="I29" s="101">
        <v>6100</v>
      </c>
      <c r="J29" s="101">
        <v>3792</v>
      </c>
      <c r="K29" s="101">
        <v>2307</v>
      </c>
      <c r="L29" s="101">
        <v>801</v>
      </c>
      <c r="M29" s="101">
        <v>575</v>
      </c>
      <c r="N29" s="101">
        <v>226</v>
      </c>
      <c r="O29" s="102">
        <v>13.131147540983607</v>
      </c>
      <c r="P29" s="101">
        <v>5699</v>
      </c>
      <c r="Q29" s="101">
        <v>3531</v>
      </c>
      <c r="R29" s="101">
        <v>2166</v>
      </c>
      <c r="S29" s="101">
        <v>750</v>
      </c>
      <c r="T29" s="101">
        <v>545</v>
      </c>
      <c r="U29" s="101">
        <v>205</v>
      </c>
      <c r="V29" s="102">
        <v>13.160203544481488</v>
      </c>
      <c r="W29" s="101">
        <v>5933</v>
      </c>
      <c r="X29" s="101">
        <v>3655</v>
      </c>
      <c r="Y29" s="101">
        <v>2276</v>
      </c>
      <c r="Z29" s="101">
        <v>734</v>
      </c>
      <c r="AA29" s="101">
        <v>537</v>
      </c>
      <c r="AB29" s="101">
        <v>197</v>
      </c>
      <c r="AC29" s="102">
        <f t="shared" si="0"/>
        <v>12.371481543906961</v>
      </c>
      <c r="AD29" s="25">
        <v>5790</v>
      </c>
      <c r="AE29" s="25">
        <v>3541</v>
      </c>
      <c r="AF29" s="25">
        <v>2249</v>
      </c>
      <c r="AG29" s="25">
        <v>622</v>
      </c>
      <c r="AH29" s="25">
        <v>476</v>
      </c>
      <c r="AI29" s="25">
        <v>146</v>
      </c>
      <c r="AJ29" s="88">
        <f t="shared" si="1"/>
        <v>10.7426597582038</v>
      </c>
    </row>
    <row r="30" spans="1:36" ht="19.5" customHeight="1">
      <c r="A30" s="903" t="s">
        <v>1180</v>
      </c>
      <c r="B30" s="101">
        <v>6311</v>
      </c>
      <c r="C30" s="101">
        <v>4668</v>
      </c>
      <c r="D30" s="101">
        <v>1640</v>
      </c>
      <c r="E30" s="101">
        <v>950</v>
      </c>
      <c r="F30" s="101">
        <v>815</v>
      </c>
      <c r="G30" s="101">
        <v>135</v>
      </c>
      <c r="H30" s="102">
        <v>15.053081920456346</v>
      </c>
      <c r="I30" s="101">
        <v>5569</v>
      </c>
      <c r="J30" s="101">
        <v>4235</v>
      </c>
      <c r="K30" s="101">
        <v>1330</v>
      </c>
      <c r="L30" s="101">
        <v>781</v>
      </c>
      <c r="M30" s="101">
        <v>687</v>
      </c>
      <c r="N30" s="101">
        <v>94</v>
      </c>
      <c r="O30" s="102">
        <v>14.024061770515353</v>
      </c>
      <c r="P30" s="101">
        <v>4996</v>
      </c>
      <c r="Q30" s="101">
        <v>3619</v>
      </c>
      <c r="R30" s="101">
        <v>1375</v>
      </c>
      <c r="S30" s="101">
        <v>557</v>
      </c>
      <c r="T30" s="101">
        <v>468</v>
      </c>
      <c r="U30" s="101">
        <v>89</v>
      </c>
      <c r="V30" s="102">
        <v>11.148919135308248</v>
      </c>
      <c r="W30" s="101">
        <v>5104</v>
      </c>
      <c r="X30" s="101">
        <v>3784</v>
      </c>
      <c r="Y30" s="101">
        <v>1315</v>
      </c>
      <c r="Z30" s="101">
        <v>475</v>
      </c>
      <c r="AA30" s="101">
        <v>403</v>
      </c>
      <c r="AB30" s="101">
        <v>72</v>
      </c>
      <c r="AC30" s="102">
        <f t="shared" si="0"/>
        <v>9.3064263322884013</v>
      </c>
      <c r="AD30" s="25">
        <v>6791</v>
      </c>
      <c r="AE30" s="25">
        <v>5045</v>
      </c>
      <c r="AF30" s="25">
        <v>1742</v>
      </c>
      <c r="AG30" s="25">
        <v>631</v>
      </c>
      <c r="AH30" s="25">
        <v>542</v>
      </c>
      <c r="AI30" s="25">
        <v>89</v>
      </c>
      <c r="AJ30" s="88">
        <f t="shared" si="1"/>
        <v>9.291709615667795</v>
      </c>
    </row>
    <row r="31" spans="1:36" ht="19.5" customHeight="1">
      <c r="A31" s="42" t="s">
        <v>1045</v>
      </c>
      <c r="B31" s="101">
        <v>1021</v>
      </c>
      <c r="C31" s="101">
        <v>727</v>
      </c>
      <c r="D31" s="101">
        <v>293</v>
      </c>
      <c r="E31" s="101">
        <v>101</v>
      </c>
      <c r="F31" s="101">
        <v>81</v>
      </c>
      <c r="G31" s="101">
        <v>20</v>
      </c>
      <c r="H31" s="102">
        <f>E31/B31*100</f>
        <v>9.892262487757101</v>
      </c>
      <c r="I31" s="101">
        <v>974</v>
      </c>
      <c r="J31" s="101">
        <v>709</v>
      </c>
      <c r="K31" s="101">
        <v>265</v>
      </c>
      <c r="L31" s="101">
        <v>102</v>
      </c>
      <c r="M31" s="101">
        <v>79</v>
      </c>
      <c r="N31" s="101">
        <v>23</v>
      </c>
      <c r="O31" s="102">
        <f>L31/I31*100</f>
        <v>10.472279260780287</v>
      </c>
      <c r="P31" s="101">
        <v>1058</v>
      </c>
      <c r="Q31" s="101">
        <v>759</v>
      </c>
      <c r="R31" s="101">
        <v>298</v>
      </c>
      <c r="S31" s="101">
        <v>106</v>
      </c>
      <c r="T31" s="101">
        <v>80</v>
      </c>
      <c r="U31" s="101">
        <v>26</v>
      </c>
      <c r="V31" s="102">
        <f>S31/P31*100</f>
        <v>10.01890359168242</v>
      </c>
      <c r="W31" s="101">
        <v>1232</v>
      </c>
      <c r="X31" s="101">
        <v>918</v>
      </c>
      <c r="Y31" s="101">
        <v>313</v>
      </c>
      <c r="Z31" s="101">
        <v>90</v>
      </c>
      <c r="AA31" s="101">
        <v>70</v>
      </c>
      <c r="AB31" s="101">
        <v>20</v>
      </c>
      <c r="AC31" s="102">
        <f t="shared" si="0"/>
        <v>7.3051948051948052</v>
      </c>
      <c r="AD31" s="25">
        <v>1800</v>
      </c>
      <c r="AE31" s="25">
        <v>1261</v>
      </c>
      <c r="AF31" s="25">
        <v>538</v>
      </c>
      <c r="AG31" s="25">
        <v>126</v>
      </c>
      <c r="AH31" s="25">
        <v>82</v>
      </c>
      <c r="AI31" s="25">
        <v>44</v>
      </c>
      <c r="AJ31" s="88">
        <f t="shared" si="1"/>
        <v>7.0000000000000009</v>
      </c>
    </row>
    <row r="32" spans="1:36" s="48" customFormat="1" ht="19.5" customHeight="1">
      <c r="A32" s="42" t="s">
        <v>1181</v>
      </c>
      <c r="B32" s="899">
        <v>3218</v>
      </c>
      <c r="C32" s="899">
        <v>1642</v>
      </c>
      <c r="D32" s="899">
        <v>1576</v>
      </c>
      <c r="E32" s="899">
        <v>635</v>
      </c>
      <c r="F32" s="899">
        <v>308</v>
      </c>
      <c r="G32" s="899">
        <v>327</v>
      </c>
      <c r="H32" s="900">
        <v>19.732753262896207</v>
      </c>
      <c r="I32" s="899">
        <v>3381</v>
      </c>
      <c r="J32" s="899">
        <v>1715</v>
      </c>
      <c r="K32" s="899">
        <v>1666</v>
      </c>
      <c r="L32" s="899">
        <v>612</v>
      </c>
      <c r="M32" s="899">
        <v>295</v>
      </c>
      <c r="N32" s="899">
        <v>317</v>
      </c>
      <c r="O32" s="900">
        <v>18.101153504880212</v>
      </c>
      <c r="P32" s="899">
        <v>3147</v>
      </c>
      <c r="Q32" s="899">
        <v>1575</v>
      </c>
      <c r="R32" s="899">
        <v>1572</v>
      </c>
      <c r="S32" s="899">
        <v>582</v>
      </c>
      <c r="T32" s="899">
        <v>278</v>
      </c>
      <c r="U32" s="899">
        <v>304</v>
      </c>
      <c r="V32" s="900">
        <v>18.493803622497616</v>
      </c>
      <c r="W32" s="899">
        <v>3219</v>
      </c>
      <c r="X32" s="899">
        <v>1627</v>
      </c>
      <c r="Y32" s="899">
        <v>1592</v>
      </c>
      <c r="Z32" s="899">
        <v>548</v>
      </c>
      <c r="AA32" s="899">
        <v>280</v>
      </c>
      <c r="AB32" s="899">
        <v>268</v>
      </c>
      <c r="AC32" s="900">
        <f t="shared" si="0"/>
        <v>17.023920472196334</v>
      </c>
      <c r="AD32" s="65">
        <v>2979</v>
      </c>
      <c r="AE32" s="65">
        <v>1508</v>
      </c>
      <c r="AF32" s="65">
        <v>1471</v>
      </c>
      <c r="AG32" s="65">
        <v>205</v>
      </c>
      <c r="AH32" s="65">
        <v>100</v>
      </c>
      <c r="AI32" s="65">
        <v>105</v>
      </c>
      <c r="AJ32" s="901">
        <f t="shared" si="1"/>
        <v>6.8815038603558243</v>
      </c>
    </row>
    <row r="33" spans="1:36" ht="19.5" customHeight="1">
      <c r="A33" s="54" t="s">
        <v>42</v>
      </c>
      <c r="B33" s="103">
        <f>B5-SUM(B6:B32)</f>
        <v>1368</v>
      </c>
      <c r="C33" s="103">
        <f t="shared" ref="C33:G33" si="2">C5-SUM(C6:C32)</f>
        <v>880</v>
      </c>
      <c r="D33" s="103">
        <f t="shared" si="2"/>
        <v>487</v>
      </c>
      <c r="E33" s="103">
        <f t="shared" si="2"/>
        <v>180</v>
      </c>
      <c r="F33" s="103">
        <f t="shared" si="2"/>
        <v>149</v>
      </c>
      <c r="G33" s="103">
        <f t="shared" si="2"/>
        <v>31</v>
      </c>
      <c r="H33" s="104">
        <f t="shared" ref="H33" si="3">E33/B33*100</f>
        <v>13.157894736842104</v>
      </c>
      <c r="I33" s="103">
        <f t="shared" ref="I33:N33" si="4">I5-SUM(I6:I32)</f>
        <v>1327</v>
      </c>
      <c r="J33" s="103">
        <f t="shared" si="4"/>
        <v>859</v>
      </c>
      <c r="K33" s="103">
        <f t="shared" si="4"/>
        <v>468</v>
      </c>
      <c r="L33" s="103">
        <f t="shared" si="4"/>
        <v>232</v>
      </c>
      <c r="M33" s="103">
        <f t="shared" si="4"/>
        <v>198</v>
      </c>
      <c r="N33" s="103">
        <f t="shared" si="4"/>
        <v>34</v>
      </c>
      <c r="O33" s="104">
        <f>L33/I33*100</f>
        <v>17.483044461190655</v>
      </c>
      <c r="P33" s="103">
        <f t="shared" ref="P33:U33" si="5">P5-SUM(P6:P32)</f>
        <v>1310</v>
      </c>
      <c r="Q33" s="103">
        <f t="shared" si="5"/>
        <v>862</v>
      </c>
      <c r="R33" s="103">
        <f t="shared" si="5"/>
        <v>444</v>
      </c>
      <c r="S33" s="103">
        <f t="shared" si="5"/>
        <v>177</v>
      </c>
      <c r="T33" s="103">
        <f t="shared" si="5"/>
        <v>139</v>
      </c>
      <c r="U33" s="103">
        <f t="shared" si="5"/>
        <v>38</v>
      </c>
      <c r="V33" s="104">
        <f t="shared" ref="V33" si="6">S33/P33*100</f>
        <v>13.511450381679388</v>
      </c>
      <c r="W33" s="103">
        <f t="shared" ref="W33:AB33" si="7">W5-SUM(W6:W32)</f>
        <v>1078</v>
      </c>
      <c r="X33" s="103">
        <f t="shared" si="7"/>
        <v>682</v>
      </c>
      <c r="Y33" s="103">
        <f t="shared" si="7"/>
        <v>397</v>
      </c>
      <c r="Z33" s="103">
        <f t="shared" si="7"/>
        <v>105</v>
      </c>
      <c r="AA33" s="103">
        <f t="shared" si="7"/>
        <v>80</v>
      </c>
      <c r="AB33" s="103">
        <f t="shared" si="7"/>
        <v>26</v>
      </c>
      <c r="AC33" s="104">
        <f t="shared" si="0"/>
        <v>9.7402597402597415</v>
      </c>
      <c r="AD33" s="103">
        <f>AD5-SUM(AD6:AD32)</f>
        <v>1277</v>
      </c>
      <c r="AE33" s="103">
        <f t="shared" ref="AE33:AI33" si="8">AE5-SUM(AE6:AE32)</f>
        <v>794</v>
      </c>
      <c r="AF33" s="103">
        <f t="shared" si="8"/>
        <v>480</v>
      </c>
      <c r="AG33" s="103">
        <f t="shared" si="8"/>
        <v>153</v>
      </c>
      <c r="AH33" s="103">
        <f t="shared" si="8"/>
        <v>114</v>
      </c>
      <c r="AI33" s="112">
        <f t="shared" si="8"/>
        <v>39</v>
      </c>
      <c r="AJ33" s="93">
        <f t="shared" si="1"/>
        <v>11.981205951448707</v>
      </c>
    </row>
    <row r="34" spans="1:36" s="57" customFormat="1" ht="14.25">
      <c r="A34" s="66" t="s">
        <v>1182</v>
      </c>
      <c r="W34" s="105"/>
    </row>
    <row r="35" spans="1:36" s="57" customFormat="1" ht="14.25">
      <c r="A35" s="57" t="s">
        <v>1183</v>
      </c>
    </row>
    <row r="36" spans="1:36" s="57" customFormat="1" ht="14.25">
      <c r="A36" s="57" t="s">
        <v>1184</v>
      </c>
    </row>
    <row r="39" spans="1:36">
      <c r="B39" s="823"/>
      <c r="C39" s="823"/>
      <c r="D39" s="823"/>
      <c r="E39" s="823"/>
      <c r="F39" s="823"/>
      <c r="G39" s="823"/>
      <c r="H39" s="823"/>
      <c r="I39" s="823"/>
      <c r="J39" s="823"/>
      <c r="K39" s="823"/>
      <c r="L39" s="823"/>
      <c r="M39" s="823"/>
      <c r="N39" s="823"/>
      <c r="O39" s="823"/>
      <c r="P39" s="823"/>
      <c r="Q39" s="823"/>
      <c r="R39" s="823"/>
      <c r="S39" s="823"/>
      <c r="T39" s="823"/>
      <c r="U39" s="823"/>
      <c r="V39" s="823"/>
      <c r="W39" s="823"/>
      <c r="X39" s="823"/>
      <c r="Y39" s="823"/>
      <c r="Z39" s="823"/>
      <c r="AA39" s="823"/>
      <c r="AB39" s="823"/>
      <c r="AC39" s="823"/>
    </row>
    <row r="40" spans="1:36">
      <c r="G40" s="23" t="s">
        <v>1185</v>
      </c>
    </row>
  </sheetData>
  <mergeCells count="17">
    <mergeCell ref="S3:U3"/>
    <mergeCell ref="W3:Y3"/>
    <mergeCell ref="Z3:AB3"/>
    <mergeCell ref="AD3:AF3"/>
    <mergeCell ref="A1:AJ1"/>
    <mergeCell ref="A2:A4"/>
    <mergeCell ref="B2:H2"/>
    <mergeCell ref="I2:O2"/>
    <mergeCell ref="P2:V2"/>
    <mergeCell ref="W2:AC2"/>
    <mergeCell ref="AD2:AJ2"/>
    <mergeCell ref="B3:D3"/>
    <mergeCell ref="E3:G3"/>
    <mergeCell ref="I3:K3"/>
    <mergeCell ref="AG3:AI3"/>
    <mergeCell ref="L3:N3"/>
    <mergeCell ref="P3:R3"/>
  </mergeCells>
  <phoneticPr fontId="16" type="noConversion"/>
  <printOptions horizontalCentered="1" verticalCentered="1"/>
  <pageMargins left="0.39370078740157483" right="0.39370078740157483" top="0.74803149606299213" bottom="0.74803149606299213" header="0.31496062992125984" footer="0.31496062992125984"/>
  <pageSetup paperSize="11" scale="24" orientation="landscape" r:id="rId1"/>
  <headerFooter differentOddEven="1" scaleWithDoc="0">
    <oddHeader>&amp;L&amp;"Times New Roman,標準"&amp;8 107&amp;"標楷體,標準"年犯罪狀況及其分析</oddHeader>
    <evenHeader>&amp;R&amp;"標楷體,標準"&amp;8第二篇　犯罪之處理</even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66</vt:i4>
      </vt:variant>
      <vt:variant>
        <vt:lpstr>已命名的範圍</vt:lpstr>
      </vt:variant>
      <vt:variant>
        <vt:i4>59</vt:i4>
      </vt:variant>
    </vt:vector>
  </HeadingPairs>
  <TitlesOfParts>
    <vt:vector size="125" baseType="lpstr">
      <vt:lpstr>2-1-1</vt:lpstr>
      <vt:lpstr>2-1-2</vt:lpstr>
      <vt:lpstr>2-1-3</vt:lpstr>
      <vt:lpstr>2-1-4</vt:lpstr>
      <vt:lpstr>2-1-5</vt:lpstr>
      <vt:lpstr>2-1-6</vt:lpstr>
      <vt:lpstr>2-1-7 </vt:lpstr>
      <vt:lpstr>2-1-8</vt:lpstr>
      <vt:lpstr>2-1-9</vt:lpstr>
      <vt:lpstr>2-1-10</vt:lpstr>
      <vt:lpstr>2-1-11</vt:lpstr>
      <vt:lpstr>2-1-12</vt:lpstr>
      <vt:lpstr>2-1-13</vt:lpstr>
      <vt:lpstr>2-1-14</vt:lpstr>
      <vt:lpstr>2-1-15</vt:lpstr>
      <vt:lpstr>2-1-16</vt:lpstr>
      <vt:lpstr>2-1-17</vt:lpstr>
      <vt:lpstr>2-1-18</vt:lpstr>
      <vt:lpstr>2-1-19</vt:lpstr>
      <vt:lpstr>2-1-20</vt:lpstr>
      <vt:lpstr>2-1-21</vt:lpstr>
      <vt:lpstr>2-1-22</vt:lpstr>
      <vt:lpstr>2-1-23</vt:lpstr>
      <vt:lpstr>2-1-24</vt:lpstr>
      <vt:lpstr>2-2-1</vt:lpstr>
      <vt:lpstr>2-2-2</vt:lpstr>
      <vt:lpstr>2-2-3</vt:lpstr>
      <vt:lpstr>2-2-3 (男)</vt:lpstr>
      <vt:lpstr>2-2-3 (女)</vt:lpstr>
      <vt:lpstr>2-2-4 </vt:lpstr>
      <vt:lpstr>2-2-5</vt:lpstr>
      <vt:lpstr>2-2-6</vt:lpstr>
      <vt:lpstr>2-2-7</vt:lpstr>
      <vt:lpstr>2-2-8</vt:lpstr>
      <vt:lpstr>2-2-9</vt:lpstr>
      <vt:lpstr>2-2-10</vt:lpstr>
      <vt:lpstr>2-3-1</vt:lpstr>
      <vt:lpstr>2-3-2</vt:lpstr>
      <vt:lpstr>2-3-3</vt:lpstr>
      <vt:lpstr>2-3-4</vt:lpstr>
      <vt:lpstr>2-3-5</vt:lpstr>
      <vt:lpstr>2-3-6</vt:lpstr>
      <vt:lpstr>2-3-7</vt:lpstr>
      <vt:lpstr>2-4-1</vt:lpstr>
      <vt:lpstr>2-4-2</vt:lpstr>
      <vt:lpstr>2-4-3</vt:lpstr>
      <vt:lpstr>2-4-4</vt:lpstr>
      <vt:lpstr>2-4-5</vt:lpstr>
      <vt:lpstr>2-4-6</vt:lpstr>
      <vt:lpstr>2-4-7</vt:lpstr>
      <vt:lpstr>2-4-8、2-4-9</vt:lpstr>
      <vt:lpstr>2-4-10</vt:lpstr>
      <vt:lpstr>2-4-11</vt:lpstr>
      <vt:lpstr>2-4-12</vt:lpstr>
      <vt:lpstr>2-4-13</vt:lpstr>
      <vt:lpstr>2-4-14</vt:lpstr>
      <vt:lpstr>2-4-15</vt:lpstr>
      <vt:lpstr>2-4-16</vt:lpstr>
      <vt:lpstr>2-4-17</vt:lpstr>
      <vt:lpstr>2-4-18</vt:lpstr>
      <vt:lpstr>2-4-19</vt:lpstr>
      <vt:lpstr>2-4-20</vt:lpstr>
      <vt:lpstr>2-4-21</vt:lpstr>
      <vt:lpstr>2-5-1</vt:lpstr>
      <vt:lpstr>2-5-2</vt:lpstr>
      <vt:lpstr>2-6-1</vt:lpstr>
      <vt:lpstr>'2-1-1'!Print_Area</vt:lpstr>
      <vt:lpstr>'2-1-10'!Print_Area</vt:lpstr>
      <vt:lpstr>'2-1-11'!Print_Area</vt:lpstr>
      <vt:lpstr>'2-1-12'!Print_Area</vt:lpstr>
      <vt:lpstr>'2-1-13'!Print_Area</vt:lpstr>
      <vt:lpstr>'2-1-14'!Print_Area</vt:lpstr>
      <vt:lpstr>'2-1-15'!Print_Area</vt:lpstr>
      <vt:lpstr>'2-1-16'!Print_Area</vt:lpstr>
      <vt:lpstr>'2-1-17'!Print_Area</vt:lpstr>
      <vt:lpstr>'2-1-18'!Print_Area</vt:lpstr>
      <vt:lpstr>'2-1-19'!Print_Area</vt:lpstr>
      <vt:lpstr>'2-1-20'!Print_Area</vt:lpstr>
      <vt:lpstr>'2-1-21'!Print_Area</vt:lpstr>
      <vt:lpstr>'2-1-22'!Print_Area</vt:lpstr>
      <vt:lpstr>'2-1-23'!Print_Area</vt:lpstr>
      <vt:lpstr>'2-1-24'!Print_Area</vt:lpstr>
      <vt:lpstr>'2-1-3'!Print_Area</vt:lpstr>
      <vt:lpstr>'2-1-4'!Print_Area</vt:lpstr>
      <vt:lpstr>'2-1-5'!Print_Area</vt:lpstr>
      <vt:lpstr>'2-1-6'!Print_Area</vt:lpstr>
      <vt:lpstr>'2-1-7 '!Print_Area</vt:lpstr>
      <vt:lpstr>'2-1-8'!Print_Area</vt:lpstr>
      <vt:lpstr>'2-1-9'!Print_Area</vt:lpstr>
      <vt:lpstr>'2-2-1'!Print_Area</vt:lpstr>
      <vt:lpstr>'2-2-10'!Print_Area</vt:lpstr>
      <vt:lpstr>'2-2-2'!Print_Area</vt:lpstr>
      <vt:lpstr>'2-2-3'!Print_Area</vt:lpstr>
      <vt:lpstr>'2-2-3 (女)'!Print_Area</vt:lpstr>
      <vt:lpstr>'2-2-3 (男)'!Print_Area</vt:lpstr>
      <vt:lpstr>'2-2-6'!Print_Area</vt:lpstr>
      <vt:lpstr>'2-2-7'!Print_Area</vt:lpstr>
      <vt:lpstr>'2-2-9'!Print_Area</vt:lpstr>
      <vt:lpstr>'2-3-1'!Print_Area</vt:lpstr>
      <vt:lpstr>'2-3-3'!Print_Area</vt:lpstr>
      <vt:lpstr>'2-3-5'!Print_Area</vt:lpstr>
      <vt:lpstr>'2-3-6'!Print_Area</vt:lpstr>
      <vt:lpstr>'2-3-7'!Print_Area</vt:lpstr>
      <vt:lpstr>'2-4-1'!Print_Area</vt:lpstr>
      <vt:lpstr>'2-4-10'!Print_Area</vt:lpstr>
      <vt:lpstr>'2-4-11'!Print_Area</vt:lpstr>
      <vt:lpstr>'2-4-12'!Print_Area</vt:lpstr>
      <vt:lpstr>'2-4-13'!Print_Area</vt:lpstr>
      <vt:lpstr>'2-4-14'!Print_Area</vt:lpstr>
      <vt:lpstr>'2-4-15'!Print_Area</vt:lpstr>
      <vt:lpstr>'2-4-16'!Print_Area</vt:lpstr>
      <vt:lpstr>'2-4-17'!Print_Area</vt:lpstr>
      <vt:lpstr>'2-4-18'!Print_Area</vt:lpstr>
      <vt:lpstr>'2-4-19'!Print_Area</vt:lpstr>
      <vt:lpstr>'2-4-2'!Print_Area</vt:lpstr>
      <vt:lpstr>'2-4-20'!Print_Area</vt:lpstr>
      <vt:lpstr>'2-4-21'!Print_Area</vt:lpstr>
      <vt:lpstr>'2-4-3'!Print_Area</vt:lpstr>
      <vt:lpstr>'2-4-4'!Print_Area</vt:lpstr>
      <vt:lpstr>'2-4-5'!Print_Area</vt:lpstr>
      <vt:lpstr>'2-4-6'!Print_Area</vt:lpstr>
      <vt:lpstr>'2-4-7'!Print_Area</vt:lpstr>
      <vt:lpstr>'2-4-8、2-4-9'!Print_Area</vt:lpstr>
      <vt:lpstr>'2-5-1'!Print_Area</vt:lpstr>
      <vt:lpstr>'2-5-2'!Print_Area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蔡宜家</dc:creator>
  <cp:lastModifiedBy>蔡宜家</cp:lastModifiedBy>
  <cp:lastPrinted>2021-07-22T07:07:42Z</cp:lastPrinted>
  <dcterms:created xsi:type="dcterms:W3CDTF">2021-07-08T15:03:33Z</dcterms:created>
  <dcterms:modified xsi:type="dcterms:W3CDTF">2021-12-07T09:12:51Z</dcterms:modified>
</cp:coreProperties>
</file>