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saichia\Desktop\進撃の副研究員\犯罪狀況及其分析\111年犯罪狀況及其分析\7. 完稿與出版\"/>
    </mc:Choice>
  </mc:AlternateContent>
  <bookViews>
    <workbookView xWindow="0" yWindow="0" windowWidth="28800" windowHeight="12255" tabRatio="905"/>
  </bookViews>
  <sheets>
    <sheet name="本篇表次" sheetId="19" r:id="rId1"/>
    <sheet name="4-1-1" sheetId="1" r:id="rId2"/>
    <sheet name="4-1-2" sheetId="4" r:id="rId3"/>
    <sheet name="4-1-3" sheetId="5" r:id="rId4"/>
    <sheet name="4-2-1" sheetId="6" r:id="rId5"/>
    <sheet name="4-2-2" sheetId="7" r:id="rId6"/>
    <sheet name="4-2-3" sheetId="8" r:id="rId7"/>
    <sheet name="4-2-4" sheetId="9" r:id="rId8"/>
    <sheet name="4-3-1" sheetId="10" r:id="rId9"/>
    <sheet name="4-3-2" sheetId="11" r:id="rId10"/>
    <sheet name="4-3-3" sheetId="12" r:id="rId11"/>
    <sheet name="4-3-4" sheetId="18" r:id="rId12"/>
    <sheet name="4-3-5" sheetId="13" r:id="rId13"/>
    <sheet name="4-3-6" sheetId="14" r:id="rId14"/>
    <sheet name="4-4-1" sheetId="15" r:id="rId15"/>
    <sheet name="4-4-2" sheetId="16" r:id="rId16"/>
    <sheet name="4-4-3" sheetId="17" r:id="rId17"/>
  </sheets>
  <externalReferences>
    <externalReference r:id="rId18"/>
  </externalReferences>
  <definedNames>
    <definedName name="_xlnm.Print_Area" localSheetId="1">'4-1-1'!$A$1:$K$17</definedName>
    <definedName name="_xlnm.Print_Area" localSheetId="2">'4-1-2'!$A$1:$AE$111</definedName>
    <definedName name="_xlnm.Print_Area" localSheetId="3">'4-1-3'!$A$1:$N$17</definedName>
    <definedName name="_xlnm.Print_Area" localSheetId="4">'4-2-1'!$A$1:$K$17</definedName>
    <definedName name="_xlnm.Print_Area" localSheetId="5">'4-2-2'!$A$1:$AE$48</definedName>
    <definedName name="_xlnm.Print_Area" localSheetId="6">'4-2-3'!$A$1:$AE$67</definedName>
    <definedName name="_xlnm.Print_Area" localSheetId="7">'4-2-4'!$A$1:$N$16</definedName>
    <definedName name="_xlnm.Print_Area" localSheetId="8">'4-3-1'!$A$1:$K$16</definedName>
    <definedName name="_xlnm.Print_Area" localSheetId="9">'4-3-2'!$A$1:$X$16</definedName>
    <definedName name="_xlnm.Print_Area" localSheetId="10">'4-3-3'!$A$1:$K$16</definedName>
    <definedName name="_xlnm.Print_Area" localSheetId="11">'4-3-4'!$A$1:$F$12</definedName>
    <definedName name="_xlnm.Print_Area" localSheetId="12">'4-3-5'!$A$1:$M$16</definedName>
    <definedName name="_xlnm.Print_Area" localSheetId="13">'4-3-6'!$A$1:$H$15</definedName>
    <definedName name="_xlnm.Print_Area" localSheetId="14">'4-4-1'!$A$1:$O$18</definedName>
    <definedName name="_xlnm.Print_Area" localSheetId="15">'4-4-2'!$A$1:$O$26</definedName>
    <definedName name="_xlnm.Print_Area" localSheetId="16">'4-4-3'!$A$1:$O$20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8" l="1"/>
  <c r="D6" i="18"/>
  <c r="M6" i="18"/>
  <c r="N6" i="18"/>
  <c r="O6" i="18"/>
  <c r="E6" i="18" s="1"/>
  <c r="P6" i="18"/>
  <c r="F6" i="18" s="1"/>
  <c r="M7" i="18"/>
  <c r="C7" i="18" s="1"/>
  <c r="N7" i="18"/>
  <c r="D7" i="18" s="1"/>
  <c r="O7" i="18"/>
  <c r="E7" i="18" s="1"/>
  <c r="P7" i="18"/>
  <c r="F7" i="18" s="1"/>
  <c r="E8" i="18"/>
  <c r="F8" i="18"/>
  <c r="M8" i="18"/>
  <c r="C8" i="18" s="1"/>
  <c r="N8" i="18"/>
  <c r="D8" i="18" s="1"/>
  <c r="O8" i="18"/>
  <c r="P8" i="18"/>
  <c r="C9" i="18"/>
  <c r="D9" i="18"/>
  <c r="M9" i="18"/>
  <c r="N9" i="18"/>
  <c r="O9" i="18"/>
  <c r="E9" i="18" s="1"/>
  <c r="P9" i="18"/>
  <c r="F9" i="18" s="1"/>
  <c r="F10" i="18"/>
  <c r="M10" i="18"/>
  <c r="C10" i="18" s="1"/>
  <c r="N10" i="18"/>
  <c r="D10" i="18" s="1"/>
  <c r="O10" i="18"/>
  <c r="E10" i="18" s="1"/>
  <c r="P10" i="18"/>
  <c r="C19" i="17" l="1"/>
  <c r="C17" i="17"/>
  <c r="C16" i="17"/>
  <c r="C11" i="17"/>
  <c r="C9" i="17"/>
  <c r="C14" i="17"/>
  <c r="C15" i="17"/>
  <c r="C13" i="17"/>
  <c r="C12" i="17"/>
  <c r="C8" i="17"/>
  <c r="C10" i="17"/>
  <c r="C7" i="17"/>
  <c r="C5" i="17"/>
  <c r="C18" i="17"/>
  <c r="C25" i="16"/>
  <c r="C21" i="16"/>
  <c r="C23" i="16"/>
  <c r="C22" i="16"/>
  <c r="C24" i="16"/>
  <c r="C20" i="16"/>
  <c r="C19" i="16"/>
  <c r="C18" i="16"/>
  <c r="C15" i="16"/>
  <c r="C16" i="16"/>
  <c r="C14" i="16"/>
  <c r="C17" i="16"/>
  <c r="C13" i="16"/>
  <c r="C12" i="16"/>
  <c r="C10" i="16"/>
  <c r="C11" i="16"/>
  <c r="C9" i="16"/>
  <c r="C7" i="16"/>
  <c r="C8" i="16"/>
  <c r="C6" i="16"/>
  <c r="C5" i="16"/>
  <c r="C4" i="17" l="1"/>
  <c r="C4" i="16"/>
  <c r="E19" i="17" l="1"/>
  <c r="E17" i="17"/>
  <c r="E18" i="17"/>
  <c r="E15" i="17"/>
  <c r="E11" i="17"/>
  <c r="E10" i="17"/>
  <c r="E6" i="17"/>
  <c r="E14" i="17"/>
  <c r="E13" i="17"/>
  <c r="E12" i="17"/>
  <c r="E9" i="17"/>
  <c r="E8" i="17"/>
  <c r="E7" i="17"/>
  <c r="E5" i="17"/>
  <c r="E16" i="17"/>
  <c r="E4" i="17" l="1"/>
  <c r="E25" i="16"/>
  <c r="E20" i="16"/>
  <c r="E18" i="16"/>
  <c r="E21" i="16"/>
  <c r="E16" i="16"/>
  <c r="E22" i="16"/>
  <c r="E14" i="16"/>
  <c r="E19" i="16"/>
  <c r="E15" i="16"/>
  <c r="E17" i="16"/>
  <c r="E13" i="16"/>
  <c r="E12" i="16"/>
  <c r="E10" i="16"/>
  <c r="E11" i="16"/>
  <c r="E9" i="16"/>
  <c r="E8" i="16"/>
  <c r="E7" i="16"/>
  <c r="E6" i="16"/>
  <c r="E5" i="16"/>
  <c r="E24" i="16"/>
  <c r="E23" i="16"/>
  <c r="E4" i="16" l="1"/>
  <c r="C17" i="15"/>
  <c r="C16" i="15"/>
  <c r="C15" i="15"/>
  <c r="C14" i="15"/>
  <c r="C13" i="15"/>
  <c r="C12" i="15"/>
  <c r="C11" i="15"/>
  <c r="C10" i="15"/>
  <c r="C9" i="15"/>
  <c r="C8" i="15"/>
  <c r="C7" i="15"/>
  <c r="C6" i="15"/>
  <c r="C5" i="15"/>
  <c r="E17" i="15"/>
  <c r="E16" i="15"/>
  <c r="E15" i="15"/>
  <c r="E14" i="15"/>
  <c r="E13" i="15"/>
  <c r="E12" i="15"/>
  <c r="E11" i="15"/>
  <c r="E10" i="15"/>
  <c r="E9" i="15"/>
  <c r="E8" i="15"/>
  <c r="E7" i="15"/>
  <c r="E6" i="15"/>
  <c r="E5" i="15"/>
  <c r="E4" i="15" l="1"/>
  <c r="C4" i="15"/>
  <c r="E7" i="6"/>
  <c r="E8" i="6"/>
  <c r="E9" i="6"/>
  <c r="E10" i="6"/>
  <c r="E11" i="6"/>
  <c r="E12" i="6"/>
  <c r="E13" i="6"/>
  <c r="E14" i="6"/>
  <c r="E15" i="6"/>
  <c r="E6" i="6"/>
  <c r="K15" i="6" l="1"/>
  <c r="K14" i="6"/>
  <c r="K13" i="6"/>
  <c r="K12" i="6"/>
  <c r="K11" i="6"/>
  <c r="K10" i="6"/>
  <c r="K9" i="6"/>
  <c r="K8" i="6"/>
  <c r="K7" i="6"/>
  <c r="K6" i="6"/>
  <c r="H7" i="6"/>
  <c r="H8" i="6"/>
  <c r="H9" i="6"/>
  <c r="H10" i="6"/>
  <c r="H11" i="6"/>
  <c r="H12" i="6"/>
  <c r="H13" i="6"/>
  <c r="H14" i="6"/>
  <c r="H15" i="6"/>
  <c r="H6" i="6"/>
  <c r="D15" i="5"/>
  <c r="AE40" i="8" l="1"/>
  <c r="AE25" i="8"/>
  <c r="AE39" i="8"/>
  <c r="AE32" i="8"/>
  <c r="AE18" i="8"/>
  <c r="AE10" i="8"/>
  <c r="AE35" i="8"/>
  <c r="AE19" i="8"/>
  <c r="AE24" i="8"/>
  <c r="AE28" i="8"/>
  <c r="AE31" i="8"/>
  <c r="AE13" i="8"/>
  <c r="AE15" i="8"/>
  <c r="AE42" i="8"/>
  <c r="AE14" i="8"/>
  <c r="AE27" i="8"/>
  <c r="AE48" i="8"/>
  <c r="AE23" i="8"/>
  <c r="AE7" i="8"/>
  <c r="AE26" i="8"/>
  <c r="AE29" i="8"/>
  <c r="AE44" i="8"/>
  <c r="AE41" i="8"/>
  <c r="AE5" i="8"/>
  <c r="AE33" i="8"/>
  <c r="AE20" i="8"/>
  <c r="AE22" i="8"/>
  <c r="AE43" i="8"/>
  <c r="AE16" i="8"/>
  <c r="AE46" i="8"/>
  <c r="AE21" i="8"/>
  <c r="AE12" i="8"/>
  <c r="AE38" i="8"/>
  <c r="AE8" i="8"/>
  <c r="AE45" i="8"/>
  <c r="AE6" i="8"/>
  <c r="AE9" i="8"/>
  <c r="AE36" i="8"/>
  <c r="AE11" i="8"/>
  <c r="AE30" i="8"/>
  <c r="AE47" i="8"/>
  <c r="AE34" i="8"/>
  <c r="AE37" i="8"/>
  <c r="AE17" i="8"/>
  <c r="AE4" i="8"/>
  <c r="AB40" i="8"/>
  <c r="AB25" i="8"/>
  <c r="AB39" i="8"/>
  <c r="AB32" i="8"/>
  <c r="AB18" i="8"/>
  <c r="AB10" i="8"/>
  <c r="AB35" i="8"/>
  <c r="AB19" i="8"/>
  <c r="AB31" i="8"/>
  <c r="AB13" i="8"/>
  <c r="AB15" i="8"/>
  <c r="AB42" i="8"/>
  <c r="AB14" i="8"/>
  <c r="AB60" i="8"/>
  <c r="AB27" i="8"/>
  <c r="AB48" i="8"/>
  <c r="AB23" i="8"/>
  <c r="AB26" i="8"/>
  <c r="AB29" i="8"/>
  <c r="AB44" i="8"/>
  <c r="AB41" i="8"/>
  <c r="AB5" i="8"/>
  <c r="AB33" i="8"/>
  <c r="AB20" i="8"/>
  <c r="AB43" i="8"/>
  <c r="AB16" i="8"/>
  <c r="AB46" i="8"/>
  <c r="AB21" i="8"/>
  <c r="AB12" i="8"/>
  <c r="AB38" i="8"/>
  <c r="AB8" i="8"/>
  <c r="AB55" i="8"/>
  <c r="AB45" i="8"/>
  <c r="AB54" i="8"/>
  <c r="AB9" i="8"/>
  <c r="AB53" i="8"/>
  <c r="AB36" i="8"/>
  <c r="AB30" i="8"/>
  <c r="AB47" i="8"/>
  <c r="AB34" i="8"/>
  <c r="AB37" i="8"/>
  <c r="AB17" i="8"/>
  <c r="AB4" i="8"/>
  <c r="Y64" i="8"/>
  <c r="Y40" i="8"/>
  <c r="Y25" i="8"/>
  <c r="Y39" i="8"/>
  <c r="Y32" i="8"/>
  <c r="Y18" i="8"/>
  <c r="Y10" i="8"/>
  <c r="Y35" i="8"/>
  <c r="Y19" i="8"/>
  <c r="Y24" i="8"/>
  <c r="Y28" i="8"/>
  <c r="Y31" i="8"/>
  <c r="Y13" i="8"/>
  <c r="Y15" i="8"/>
  <c r="Y42" i="8"/>
  <c r="Y61" i="8"/>
  <c r="Y14" i="8"/>
  <c r="Y60" i="8"/>
  <c r="Y27" i="8"/>
  <c r="Y48" i="8"/>
  <c r="Y23" i="8"/>
  <c r="Y26" i="8"/>
  <c r="Y29" i="8"/>
  <c r="Y44" i="8"/>
  <c r="Y41" i="8"/>
  <c r="Y5" i="8"/>
  <c r="Y33" i="8"/>
  <c r="Y20" i="8"/>
  <c r="Y43" i="8"/>
  <c r="Y16" i="8"/>
  <c r="Y46" i="8"/>
  <c r="Y21" i="8"/>
  <c r="Y38" i="8"/>
  <c r="Y8" i="8"/>
  <c r="Y55" i="8"/>
  <c r="Y45" i="8"/>
  <c r="Y6" i="8"/>
  <c r="Y54" i="8"/>
  <c r="Y9" i="8"/>
  <c r="Y53" i="8"/>
  <c r="Y36" i="8"/>
  <c r="Y30" i="8"/>
  <c r="Y51" i="8"/>
  <c r="Y47" i="8"/>
  <c r="Y34" i="8"/>
  <c r="Y37" i="8"/>
  <c r="Y17" i="8"/>
  <c r="Y4" i="8"/>
  <c r="V40" i="8"/>
  <c r="V25" i="8"/>
  <c r="V39" i="8"/>
  <c r="V32" i="8"/>
  <c r="V18" i="8"/>
  <c r="V10" i="8"/>
  <c r="V35" i="8"/>
  <c r="V19" i="8"/>
  <c r="V24" i="8"/>
  <c r="V28" i="8"/>
  <c r="V31" i="8"/>
  <c r="V13" i="8"/>
  <c r="V15" i="8"/>
  <c r="V42" i="8"/>
  <c r="V14" i="8"/>
  <c r="V27" i="8"/>
  <c r="V48" i="8"/>
  <c r="V23" i="8"/>
  <c r="V7" i="8"/>
  <c r="V26" i="8"/>
  <c r="V29" i="8"/>
  <c r="V44" i="8"/>
  <c r="V41" i="8"/>
  <c r="V5" i="8"/>
  <c r="V33" i="8"/>
  <c r="V20" i="8"/>
  <c r="V43" i="8"/>
  <c r="V16" i="8"/>
  <c r="V46" i="8"/>
  <c r="V21" i="8"/>
  <c r="V57" i="8"/>
  <c r="V38" i="8"/>
  <c r="V8" i="8"/>
  <c r="V55" i="8"/>
  <c r="V45" i="8"/>
  <c r="V6" i="8"/>
  <c r="V54" i="8"/>
  <c r="V9" i="8"/>
  <c r="V53" i="8"/>
  <c r="V36" i="8"/>
  <c r="V30" i="8"/>
  <c r="V51" i="8"/>
  <c r="V47" i="8"/>
  <c r="V34" i="8"/>
  <c r="V37" i="8"/>
  <c r="V17" i="8"/>
  <c r="V4" i="8"/>
  <c r="S40" i="8"/>
  <c r="S25" i="8"/>
  <c r="S39" i="8"/>
  <c r="S32" i="8"/>
  <c r="S18" i="8"/>
  <c r="S63" i="8"/>
  <c r="S10" i="8"/>
  <c r="S35" i="8"/>
  <c r="S19" i="8"/>
  <c r="S24" i="8"/>
  <c r="S62" i="8"/>
  <c r="S28" i="8"/>
  <c r="S31" i="8"/>
  <c r="S13" i="8"/>
  <c r="S15" i="8"/>
  <c r="S42" i="8"/>
  <c r="S14" i="8"/>
  <c r="S59" i="8"/>
  <c r="S27" i="8"/>
  <c r="S48" i="8"/>
  <c r="S23" i="8"/>
  <c r="S26" i="8"/>
  <c r="S29" i="8"/>
  <c r="S44" i="8"/>
  <c r="S41" i="8"/>
  <c r="S5" i="8"/>
  <c r="S33" i="8"/>
  <c r="S20" i="8"/>
  <c r="S22" i="8"/>
  <c r="S16" i="8"/>
  <c r="S21" i="8"/>
  <c r="S12" i="8"/>
  <c r="S57" i="8"/>
  <c r="S38" i="8"/>
  <c r="S8" i="8"/>
  <c r="S45" i="8"/>
  <c r="S6" i="8"/>
  <c r="S54" i="8"/>
  <c r="S9" i="8"/>
  <c r="S53" i="8"/>
  <c r="S36" i="8"/>
  <c r="S30" i="8"/>
  <c r="S52" i="8"/>
  <c r="S47" i="8"/>
  <c r="S34" i="8"/>
  <c r="S37" i="8"/>
  <c r="S17" i="8"/>
  <c r="S4" i="8"/>
  <c r="P40" i="8"/>
  <c r="P25" i="8"/>
  <c r="P39" i="8"/>
  <c r="P32" i="8"/>
  <c r="P18" i="8"/>
  <c r="P63" i="8"/>
  <c r="P10" i="8"/>
  <c r="P35" i="8"/>
  <c r="P19" i="8"/>
  <c r="P24" i="8"/>
  <c r="P28" i="8"/>
  <c r="P31" i="8"/>
  <c r="P13" i="8"/>
  <c r="P15" i="8"/>
  <c r="P42" i="8"/>
  <c r="P14" i="8"/>
  <c r="P60" i="8"/>
  <c r="P59" i="8"/>
  <c r="P27" i="8"/>
  <c r="P48" i="8"/>
  <c r="P23" i="8"/>
  <c r="P26" i="8"/>
  <c r="P29" i="8"/>
  <c r="P44" i="8"/>
  <c r="P41" i="8"/>
  <c r="P5" i="8"/>
  <c r="P33" i="8"/>
  <c r="P20" i="8"/>
  <c r="P43" i="8"/>
  <c r="P16" i="8"/>
  <c r="P21" i="8"/>
  <c r="P12" i="8"/>
  <c r="P38" i="8"/>
  <c r="P56" i="8"/>
  <c r="P8" i="8"/>
  <c r="P45" i="8"/>
  <c r="P6" i="8"/>
  <c r="P54" i="8"/>
  <c r="P9" i="8"/>
  <c r="P53" i="8"/>
  <c r="P36" i="8"/>
  <c r="P30" i="8"/>
  <c r="P47" i="8"/>
  <c r="P34" i="8"/>
  <c r="P37" i="8"/>
  <c r="P17" i="8"/>
  <c r="P4" i="8"/>
  <c r="M40" i="8"/>
  <c r="M25" i="8"/>
  <c r="M39" i="8"/>
  <c r="M32" i="8"/>
  <c r="M18" i="8"/>
  <c r="M63" i="8"/>
  <c r="M10" i="8"/>
  <c r="M19" i="8"/>
  <c r="M24" i="8"/>
  <c r="M31" i="8"/>
  <c r="M13" i="8"/>
  <c r="M15" i="8"/>
  <c r="M42" i="8"/>
  <c r="M14" i="8"/>
  <c r="M60" i="8"/>
  <c r="M59" i="8"/>
  <c r="M27" i="8"/>
  <c r="M48" i="8"/>
  <c r="M23" i="8"/>
  <c r="M26" i="8"/>
  <c r="M29" i="8"/>
  <c r="M44" i="8"/>
  <c r="M41" i="8"/>
  <c r="M5" i="8"/>
  <c r="M33" i="8"/>
  <c r="M20" i="8"/>
  <c r="M43" i="8"/>
  <c r="M16" i="8"/>
  <c r="M12" i="8"/>
  <c r="M38" i="8"/>
  <c r="M56" i="8"/>
  <c r="M8" i="8"/>
  <c r="M45" i="8"/>
  <c r="M54" i="8"/>
  <c r="M9" i="8"/>
  <c r="M53" i="8"/>
  <c r="M36" i="8"/>
  <c r="M30" i="8"/>
  <c r="M51" i="8"/>
  <c r="M47" i="8"/>
  <c r="M34" i="8"/>
  <c r="M37" i="8"/>
  <c r="M17" i="8"/>
  <c r="M4" i="8"/>
  <c r="J40" i="8"/>
  <c r="J25" i="8"/>
  <c r="J39" i="8"/>
  <c r="J32" i="8"/>
  <c r="J18" i="8"/>
  <c r="J63" i="8"/>
  <c r="J10" i="8"/>
  <c r="J35" i="8"/>
  <c r="J19" i="8"/>
  <c r="J24" i="8"/>
  <c r="J28" i="8"/>
  <c r="J31" i="8"/>
  <c r="J13" i="8"/>
  <c r="J15" i="8"/>
  <c r="J42" i="8"/>
  <c r="J14" i="8"/>
  <c r="J27" i="8"/>
  <c r="J48" i="8"/>
  <c r="J23" i="8"/>
  <c r="J7" i="8"/>
  <c r="J26" i="8"/>
  <c r="J29" i="8"/>
  <c r="J44" i="8"/>
  <c r="J41" i="8"/>
  <c r="J5" i="8"/>
  <c r="J33" i="8"/>
  <c r="J20" i="8"/>
  <c r="J22" i="8"/>
  <c r="J43" i="8"/>
  <c r="J16" i="8"/>
  <c r="J38" i="8"/>
  <c r="J56" i="8"/>
  <c r="J8" i="8"/>
  <c r="J45" i="8"/>
  <c r="J54" i="8"/>
  <c r="J9" i="8"/>
  <c r="J53" i="8"/>
  <c r="J36" i="8"/>
  <c r="J30" i="8"/>
  <c r="J52" i="8"/>
  <c r="J47" i="8"/>
  <c r="J34" i="8"/>
  <c r="J37" i="8"/>
  <c r="J17" i="8"/>
  <c r="J4" i="8"/>
  <c r="G40" i="8"/>
  <c r="G25" i="8"/>
  <c r="G39" i="8"/>
  <c r="G32" i="8"/>
  <c r="G18" i="8"/>
  <c r="G35" i="8"/>
  <c r="G19" i="8"/>
  <c r="G28" i="8"/>
  <c r="G31" i="8"/>
  <c r="G13" i="8"/>
  <c r="G15" i="8"/>
  <c r="G42" i="8"/>
  <c r="G14" i="8"/>
  <c r="G27" i="8"/>
  <c r="G48" i="8"/>
  <c r="G23" i="8"/>
  <c r="G29" i="8"/>
  <c r="G44" i="8"/>
  <c r="G41" i="8"/>
  <c r="G5" i="8"/>
  <c r="G33" i="8"/>
  <c r="G20" i="8"/>
  <c r="G22" i="8"/>
  <c r="G43" i="8"/>
  <c r="G16" i="8"/>
  <c r="G38" i="8"/>
  <c r="G56" i="8"/>
  <c r="G8" i="8"/>
  <c r="G55" i="8"/>
  <c r="G45" i="8"/>
  <c r="G6" i="8"/>
  <c r="G54" i="8"/>
  <c r="G9" i="8"/>
  <c r="G53" i="8"/>
  <c r="G36" i="8"/>
  <c r="G30" i="8"/>
  <c r="G51" i="8"/>
  <c r="G47" i="8"/>
  <c r="G34" i="8"/>
  <c r="G37" i="8"/>
  <c r="G17" i="8"/>
  <c r="G4" i="8"/>
  <c r="D17" i="8"/>
  <c r="D37" i="8"/>
  <c r="D34" i="8"/>
  <c r="D47" i="8"/>
  <c r="D51" i="8"/>
  <c r="D30" i="8"/>
  <c r="D11" i="8"/>
  <c r="D36" i="8"/>
  <c r="D53" i="8"/>
  <c r="D9" i="8"/>
  <c r="D54" i="8"/>
  <c r="D6" i="8"/>
  <c r="D45" i="8"/>
  <c r="D55" i="8"/>
  <c r="D8" i="8"/>
  <c r="D56" i="8"/>
  <c r="D38" i="8"/>
  <c r="D57" i="8"/>
  <c r="D21" i="8"/>
  <c r="D16" i="8"/>
  <c r="D43" i="8"/>
  <c r="D20" i="8"/>
  <c r="D33" i="8"/>
  <c r="D5" i="8"/>
  <c r="D41" i="8"/>
  <c r="D44" i="8"/>
  <c r="D29" i="8"/>
  <c r="D26" i="8"/>
  <c r="D7" i="8"/>
  <c r="D23" i="8"/>
  <c r="D48" i="8"/>
  <c r="D60" i="8"/>
  <c r="D14" i="8"/>
  <c r="D42" i="8"/>
  <c r="D13" i="8"/>
  <c r="D31" i="8"/>
  <c r="D62" i="8"/>
  <c r="D24" i="8"/>
  <c r="D19" i="8"/>
  <c r="D35" i="8"/>
  <c r="D63" i="8"/>
  <c r="D18" i="8"/>
  <c r="D32" i="8"/>
  <c r="D39" i="8"/>
  <c r="D25" i="8"/>
  <c r="D40" i="8"/>
  <c r="D4" i="8"/>
  <c r="C65" i="8"/>
  <c r="E65" i="8"/>
  <c r="F65" i="8"/>
  <c r="H65" i="8"/>
  <c r="I65" i="8"/>
  <c r="K65" i="8"/>
  <c r="L65" i="8"/>
  <c r="N65" i="8"/>
  <c r="O65" i="8"/>
  <c r="Q65" i="8"/>
  <c r="R65" i="8"/>
  <c r="T65" i="8"/>
  <c r="U65" i="8"/>
  <c r="W65" i="8"/>
  <c r="X65" i="8"/>
  <c r="Z65" i="8"/>
  <c r="AA65" i="8"/>
  <c r="AC65" i="8"/>
  <c r="AD65" i="8"/>
  <c r="B65" i="8"/>
  <c r="AB65" i="8" l="1"/>
  <c r="S65" i="8"/>
  <c r="J65" i="8"/>
  <c r="P65" i="8"/>
  <c r="Y65" i="8"/>
  <c r="M65" i="8"/>
  <c r="D65" i="8"/>
  <c r="V65" i="8"/>
  <c r="G65" i="8"/>
  <c r="AE65" i="8"/>
  <c r="D4" i="7"/>
  <c r="G4" i="7"/>
  <c r="J4" i="7"/>
  <c r="M4" i="7"/>
  <c r="P4" i="7"/>
  <c r="S4" i="7"/>
  <c r="V4" i="7"/>
  <c r="Y4" i="7"/>
  <c r="AB4" i="7"/>
  <c r="AE4" i="7"/>
  <c r="AE35" i="7"/>
  <c r="AE17" i="7"/>
  <c r="AE25" i="7"/>
  <c r="AE34" i="7"/>
  <c r="AE31" i="7"/>
  <c r="AE9" i="7"/>
  <c r="AE29" i="7"/>
  <c r="AE15" i="7"/>
  <c r="AE32" i="7"/>
  <c r="AE33" i="7"/>
  <c r="AE11" i="7"/>
  <c r="AE36" i="7"/>
  <c r="AE7" i="7"/>
  <c r="AE27" i="7"/>
  <c r="AE14" i="7"/>
  <c r="AE13" i="7"/>
  <c r="AE8" i="7"/>
  <c r="AE16" i="7"/>
  <c r="AE5" i="7"/>
  <c r="AE30" i="7"/>
  <c r="AE24" i="7"/>
  <c r="AE26" i="7"/>
  <c r="AE22" i="7"/>
  <c r="AE20" i="7"/>
  <c r="AE12" i="7"/>
  <c r="AE6" i="7"/>
  <c r="AE10" i="7"/>
  <c r="AE23" i="7"/>
  <c r="AE28" i="7"/>
  <c r="AE37" i="7"/>
  <c r="AE19" i="7"/>
  <c r="AE21" i="7"/>
  <c r="AE18" i="7"/>
  <c r="AB35" i="7"/>
  <c r="AB17" i="7"/>
  <c r="AB25" i="7"/>
  <c r="AB34" i="7"/>
  <c r="AB31" i="7"/>
  <c r="AB9" i="7"/>
  <c r="AB29" i="7"/>
  <c r="AB15" i="7"/>
  <c r="AB32" i="7"/>
  <c r="AB33" i="7"/>
  <c r="AB11" i="7"/>
  <c r="AB36" i="7"/>
  <c r="AB7" i="7"/>
  <c r="AB27" i="7"/>
  <c r="AB13" i="7"/>
  <c r="AB8" i="7"/>
  <c r="AB16" i="7"/>
  <c r="AB5" i="7"/>
  <c r="AB44" i="7"/>
  <c r="AB24" i="7"/>
  <c r="AB26" i="7"/>
  <c r="AB22" i="7"/>
  <c r="AB20" i="7"/>
  <c r="AB12" i="7"/>
  <c r="AB6" i="7"/>
  <c r="AB10" i="7"/>
  <c r="AB23" i="7"/>
  <c r="AB40" i="7"/>
  <c r="AB28" i="7"/>
  <c r="AB39" i="7"/>
  <c r="AB37" i="7"/>
  <c r="AB19" i="7"/>
  <c r="AB21" i="7"/>
  <c r="AB18" i="7"/>
  <c r="Y35" i="7"/>
  <c r="Y17" i="7"/>
  <c r="Y25" i="7"/>
  <c r="Y34" i="7"/>
  <c r="Y31" i="7"/>
  <c r="Y9" i="7"/>
  <c r="Y29" i="7"/>
  <c r="Y15" i="7"/>
  <c r="Y32" i="7"/>
  <c r="Y33" i="7"/>
  <c r="Y11" i="7"/>
  <c r="Y36" i="7"/>
  <c r="Y7" i="7"/>
  <c r="Y27" i="7"/>
  <c r="Y45" i="7"/>
  <c r="Y13" i="7"/>
  <c r="Y8" i="7"/>
  <c r="Y16" i="7"/>
  <c r="Y5" i="7"/>
  <c r="Y30" i="7"/>
  <c r="Y44" i="7"/>
  <c r="Y43" i="7"/>
  <c r="Y24" i="7"/>
  <c r="Y26" i="7"/>
  <c r="Y22" i="7"/>
  <c r="Y20" i="7"/>
  <c r="Y41" i="7"/>
  <c r="Y12" i="7"/>
  <c r="Y6" i="7"/>
  <c r="Y10" i="7"/>
  <c r="Y23" i="7"/>
  <c r="Y40" i="7"/>
  <c r="Y28" i="7"/>
  <c r="Y39" i="7"/>
  <c r="Y37" i="7"/>
  <c r="Y19" i="7"/>
  <c r="Y21" i="7"/>
  <c r="Y18" i="7"/>
  <c r="V35" i="7"/>
  <c r="V17" i="7"/>
  <c r="V25" i="7"/>
  <c r="V46" i="7"/>
  <c r="V34" i="7"/>
  <c r="V31" i="7"/>
  <c r="V9" i="7"/>
  <c r="V29" i="7"/>
  <c r="V15" i="7"/>
  <c r="V32" i="7"/>
  <c r="V33" i="7"/>
  <c r="V11" i="7"/>
  <c r="V36" i="7"/>
  <c r="V7" i="7"/>
  <c r="V27" i="7"/>
  <c r="V45" i="7"/>
  <c r="V13" i="7"/>
  <c r="V8" i="7"/>
  <c r="V16" i="7"/>
  <c r="V5" i="7"/>
  <c r="V30" i="7"/>
  <c r="V43" i="7"/>
  <c r="V24" i="7"/>
  <c r="V26" i="7"/>
  <c r="V22" i="7"/>
  <c r="V20" i="7"/>
  <c r="V12" i="7"/>
  <c r="V6" i="7"/>
  <c r="V10" i="7"/>
  <c r="V23" i="7"/>
  <c r="V28" i="7"/>
  <c r="V39" i="7"/>
  <c r="V37" i="7"/>
  <c r="V19" i="7"/>
  <c r="V21" i="7"/>
  <c r="V18" i="7"/>
  <c r="S17" i="7"/>
  <c r="S25" i="7"/>
  <c r="S34" i="7"/>
  <c r="S31" i="7"/>
  <c r="S9" i="7"/>
  <c r="S29" i="7"/>
  <c r="S15" i="7"/>
  <c r="S32" i="7"/>
  <c r="S33" i="7"/>
  <c r="S11" i="7"/>
  <c r="S36" i="7"/>
  <c r="S7" i="7"/>
  <c r="S27" i="7"/>
  <c r="S14" i="7"/>
  <c r="S13" i="7"/>
  <c r="S8" i="7"/>
  <c r="S16" i="7"/>
  <c r="S5" i="7"/>
  <c r="S44" i="7"/>
  <c r="S43" i="7"/>
  <c r="S24" i="7"/>
  <c r="S26" i="7"/>
  <c r="S22" i="7"/>
  <c r="S20" i="7"/>
  <c r="S12" i="7"/>
  <c r="S6" i="7"/>
  <c r="S10" i="7"/>
  <c r="S23" i="7"/>
  <c r="S40" i="7"/>
  <c r="S28" i="7"/>
  <c r="S37" i="7"/>
  <c r="S19" i="7"/>
  <c r="S21" i="7"/>
  <c r="S18" i="7"/>
  <c r="P17" i="7"/>
  <c r="P25" i="7"/>
  <c r="P34" i="7"/>
  <c r="P31" i="7"/>
  <c r="P9" i="7"/>
  <c r="P29" i="7"/>
  <c r="P15" i="7"/>
  <c r="P32" i="7"/>
  <c r="P33" i="7"/>
  <c r="P11" i="7"/>
  <c r="P36" i="7"/>
  <c r="P7" i="7"/>
  <c r="P27" i="7"/>
  <c r="P14" i="7"/>
  <c r="P13" i="7"/>
  <c r="P8" i="7"/>
  <c r="P16" i="7"/>
  <c r="P5" i="7"/>
  <c r="P43" i="7"/>
  <c r="P24" i="7"/>
  <c r="P26" i="7"/>
  <c r="P22" i="7"/>
  <c r="P20" i="7"/>
  <c r="P12" i="7"/>
  <c r="P6" i="7"/>
  <c r="P10" i="7"/>
  <c r="P23" i="7"/>
  <c r="P28" i="7"/>
  <c r="P37" i="7"/>
  <c r="P19" i="7"/>
  <c r="P21" i="7"/>
  <c r="P18" i="7"/>
  <c r="M38" i="7"/>
  <c r="M17" i="7"/>
  <c r="M25" i="7"/>
  <c r="M46" i="7"/>
  <c r="M34" i="7"/>
  <c r="M31" i="7"/>
  <c r="M9" i="7"/>
  <c r="M29" i="7"/>
  <c r="M15" i="7"/>
  <c r="M32" i="7"/>
  <c r="M33" i="7"/>
  <c r="M11" i="7"/>
  <c r="M36" i="7"/>
  <c r="M7" i="7"/>
  <c r="M27" i="7"/>
  <c r="M13" i="7"/>
  <c r="M8" i="7"/>
  <c r="M16" i="7"/>
  <c r="M5" i="7"/>
  <c r="M44" i="7"/>
  <c r="M43" i="7"/>
  <c r="M24" i="7"/>
  <c r="M26" i="7"/>
  <c r="M22" i="7"/>
  <c r="M20" i="7"/>
  <c r="M12" i="7"/>
  <c r="M6" i="7"/>
  <c r="M10" i="7"/>
  <c r="M23" i="7"/>
  <c r="M40" i="7"/>
  <c r="M28" i="7"/>
  <c r="M37" i="7"/>
  <c r="M19" i="7"/>
  <c r="M21" i="7"/>
  <c r="M18" i="7"/>
  <c r="J17" i="7"/>
  <c r="J25" i="7"/>
  <c r="J34" i="7"/>
  <c r="J31" i="7"/>
  <c r="J9" i="7"/>
  <c r="J29" i="7"/>
  <c r="J15" i="7"/>
  <c r="J32" i="7"/>
  <c r="J33" i="7"/>
  <c r="J11" i="7"/>
  <c r="J36" i="7"/>
  <c r="J7" i="7"/>
  <c r="J27" i="7"/>
  <c r="J14" i="7"/>
  <c r="J13" i="7"/>
  <c r="J8" i="7"/>
  <c r="J16" i="7"/>
  <c r="J5" i="7"/>
  <c r="J30" i="7"/>
  <c r="J44" i="7"/>
  <c r="J43" i="7"/>
  <c r="J24" i="7"/>
  <c r="J26" i="7"/>
  <c r="J22" i="7"/>
  <c r="J20" i="7"/>
  <c r="J41" i="7"/>
  <c r="J12" i="7"/>
  <c r="J6" i="7"/>
  <c r="J10" i="7"/>
  <c r="J23" i="7"/>
  <c r="J40" i="7"/>
  <c r="J28" i="7"/>
  <c r="J37" i="7"/>
  <c r="J19" i="7"/>
  <c r="J21" i="7"/>
  <c r="G21" i="7"/>
  <c r="G19" i="7"/>
  <c r="G37" i="7"/>
  <c r="G28" i="7"/>
  <c r="G40" i="7"/>
  <c r="G23" i="7"/>
  <c r="G10" i="7"/>
  <c r="G6" i="7"/>
  <c r="G12" i="7"/>
  <c r="G41" i="7"/>
  <c r="G20" i="7"/>
  <c r="G22" i="7"/>
  <c r="G26" i="7"/>
  <c r="G24" i="7"/>
  <c r="G43" i="7"/>
  <c r="G30" i="7"/>
  <c r="G5" i="7"/>
  <c r="G16" i="7"/>
  <c r="G8" i="7"/>
  <c r="G13" i="7"/>
  <c r="G45" i="7"/>
  <c r="G14" i="7"/>
  <c r="G27" i="7"/>
  <c r="G7" i="7"/>
  <c r="G11" i="7"/>
  <c r="G33" i="7"/>
  <c r="G32" i="7"/>
  <c r="G15" i="7"/>
  <c r="G29" i="7"/>
  <c r="G9" i="7"/>
  <c r="G31" i="7"/>
  <c r="G34" i="7"/>
  <c r="G25" i="7"/>
  <c r="G17" i="7"/>
  <c r="G18" i="7"/>
  <c r="D21" i="7"/>
  <c r="D19" i="7"/>
  <c r="D37" i="7"/>
  <c r="D28" i="7"/>
  <c r="D23" i="7"/>
  <c r="D10" i="7"/>
  <c r="D6" i="7"/>
  <c r="D12" i="7"/>
  <c r="D20" i="7"/>
  <c r="D22" i="7"/>
  <c r="D26" i="7"/>
  <c r="D24" i="7"/>
  <c r="D43" i="7"/>
  <c r="D44" i="7"/>
  <c r="D30" i="7"/>
  <c r="D5" i="7"/>
  <c r="D16" i="7"/>
  <c r="D8" i="7"/>
  <c r="D13" i="7"/>
  <c r="D27" i="7"/>
  <c r="D7" i="7"/>
  <c r="D36" i="7"/>
  <c r="D11" i="7"/>
  <c r="D33" i="7"/>
  <c r="D32" i="7"/>
  <c r="D15" i="7"/>
  <c r="D29" i="7"/>
  <c r="D9" i="7"/>
  <c r="D31" i="7"/>
  <c r="D34" i="7"/>
  <c r="D46" i="7"/>
  <c r="D25" i="7"/>
  <c r="D17" i="7"/>
  <c r="D18" i="7"/>
  <c r="AE40" i="4" l="1"/>
  <c r="AE55" i="4"/>
  <c r="AB40" i="4"/>
  <c r="AB55" i="4"/>
  <c r="Y40" i="4"/>
  <c r="Y55" i="4"/>
  <c r="V40" i="4"/>
  <c r="V55" i="4"/>
  <c r="S40" i="4"/>
  <c r="S55" i="4"/>
  <c r="P40" i="4"/>
  <c r="P55" i="4"/>
  <c r="M40" i="4"/>
  <c r="M55" i="4"/>
  <c r="J40" i="4"/>
  <c r="J55" i="4"/>
  <c r="G40" i="4"/>
  <c r="G55" i="4"/>
  <c r="D40" i="4"/>
  <c r="D55" i="4"/>
  <c r="AE5" i="4" l="1"/>
  <c r="AB5" i="4"/>
  <c r="Y5" i="4"/>
  <c r="V5" i="4"/>
  <c r="S5" i="4"/>
  <c r="P5" i="4"/>
  <c r="M5" i="4"/>
  <c r="J5" i="4"/>
  <c r="G5" i="4"/>
  <c r="D5" i="4"/>
  <c r="AE75" i="4"/>
  <c r="AE41" i="4"/>
  <c r="AE78" i="4"/>
  <c r="AE79" i="4"/>
  <c r="AE59" i="4"/>
  <c r="AE65" i="4"/>
  <c r="AE64" i="4"/>
  <c r="AE15" i="4"/>
  <c r="AE85" i="4"/>
  <c r="AE8" i="4"/>
  <c r="AE69" i="4"/>
  <c r="AE63" i="4"/>
  <c r="AE77" i="4"/>
  <c r="AE62" i="4"/>
  <c r="AE44" i="4"/>
  <c r="AE11" i="4"/>
  <c r="AE37" i="4"/>
  <c r="AE36" i="4"/>
  <c r="AE50" i="4"/>
  <c r="AE61" i="4"/>
  <c r="AE34" i="4"/>
  <c r="AE58" i="4"/>
  <c r="AE48" i="4"/>
  <c r="AE6" i="4"/>
  <c r="AE39" i="4"/>
  <c r="AE10" i="4"/>
  <c r="AE68" i="4"/>
  <c r="AE84" i="4"/>
  <c r="AE83" i="4"/>
  <c r="AE13" i="4"/>
  <c r="AE46" i="4"/>
  <c r="AE74" i="4"/>
  <c r="AE30" i="4"/>
  <c r="AE80" i="4"/>
  <c r="AE81" i="4"/>
  <c r="AE88" i="4"/>
  <c r="AE87" i="4"/>
  <c r="AE31" i="4"/>
  <c r="AE76" i="4"/>
  <c r="AE32" i="4"/>
  <c r="AE72" i="4"/>
  <c r="AE66" i="4"/>
  <c r="AE21" i="4"/>
  <c r="AE33" i="4"/>
  <c r="AE18" i="4"/>
  <c r="AE27" i="4"/>
  <c r="AE42" i="4"/>
  <c r="AE9" i="4"/>
  <c r="AE49" i="4"/>
  <c r="AE53" i="4"/>
  <c r="AE29" i="4"/>
  <c r="AE56" i="4"/>
  <c r="AE25" i="4"/>
  <c r="AE71" i="4"/>
  <c r="AE82" i="4"/>
  <c r="AE86" i="4"/>
  <c r="AE14" i="4"/>
  <c r="AE22" i="4"/>
  <c r="AE26" i="4"/>
  <c r="AE16" i="4"/>
  <c r="AE28" i="4"/>
  <c r="AE19" i="4"/>
  <c r="AE12" i="4"/>
  <c r="AE52" i="4"/>
  <c r="AE60" i="4"/>
  <c r="AE35" i="4"/>
  <c r="AE70" i="4"/>
  <c r="AE47" i="4"/>
  <c r="AE54" i="4"/>
  <c r="AE51" i="4"/>
  <c r="AE7" i="4"/>
  <c r="AE67" i="4"/>
  <c r="AE38" i="4"/>
  <c r="AE24" i="4"/>
  <c r="AE20" i="4"/>
  <c r="AE23" i="4"/>
  <c r="AE57" i="4"/>
  <c r="AE17" i="4"/>
  <c r="AE73" i="4"/>
  <c r="AE43" i="4"/>
  <c r="AE45" i="4"/>
  <c r="AB90" i="4"/>
  <c r="AB89" i="4"/>
  <c r="AB91" i="4"/>
  <c r="AB75" i="4"/>
  <c r="AB78" i="4"/>
  <c r="AB59" i="4"/>
  <c r="AB64" i="4"/>
  <c r="AB85" i="4"/>
  <c r="AB8" i="4"/>
  <c r="AB69" i="4"/>
  <c r="AB63" i="4"/>
  <c r="AB77" i="4"/>
  <c r="AB62" i="4"/>
  <c r="AB44" i="4"/>
  <c r="AB11" i="4"/>
  <c r="AB36" i="4"/>
  <c r="AB50" i="4"/>
  <c r="AB61" i="4"/>
  <c r="AB34" i="4"/>
  <c r="AB58" i="4"/>
  <c r="AB48" i="4"/>
  <c r="AB6" i="4"/>
  <c r="AB39" i="4"/>
  <c r="AB10" i="4"/>
  <c r="AB68" i="4"/>
  <c r="AB84" i="4"/>
  <c r="AB83" i="4"/>
  <c r="AB13" i="4"/>
  <c r="AB46" i="4"/>
  <c r="AB74" i="4"/>
  <c r="AB30" i="4"/>
  <c r="AB80" i="4"/>
  <c r="AB81" i="4"/>
  <c r="AB88" i="4"/>
  <c r="AB87" i="4"/>
  <c r="AB31" i="4"/>
  <c r="AB76" i="4"/>
  <c r="AB32" i="4"/>
  <c r="AB72" i="4"/>
  <c r="AB66" i="4"/>
  <c r="AB21" i="4"/>
  <c r="AB33" i="4"/>
  <c r="AB18" i="4"/>
  <c r="AB27" i="4"/>
  <c r="AB42" i="4"/>
  <c r="AB9" i="4"/>
  <c r="AB49" i="4"/>
  <c r="AB53" i="4"/>
  <c r="AB29" i="4"/>
  <c r="AB56" i="4"/>
  <c r="AB25" i="4"/>
  <c r="AB71" i="4"/>
  <c r="AB82" i="4"/>
  <c r="AB86" i="4"/>
  <c r="AB14" i="4"/>
  <c r="AB22" i="4"/>
  <c r="AB26" i="4"/>
  <c r="AB16" i="4"/>
  <c r="AB28" i="4"/>
  <c r="AB19" i="4"/>
  <c r="AB12" i="4"/>
  <c r="AB52" i="4"/>
  <c r="AB60" i="4"/>
  <c r="AB35" i="4"/>
  <c r="AB70" i="4"/>
  <c r="AB47" i="4"/>
  <c r="AB54" i="4"/>
  <c r="AB51" i="4"/>
  <c r="AB7" i="4"/>
  <c r="AB67" i="4"/>
  <c r="AB38" i="4"/>
  <c r="AB24" i="4"/>
  <c r="AB20" i="4"/>
  <c r="AB23" i="4"/>
  <c r="AB57" i="4"/>
  <c r="AB17" i="4"/>
  <c r="AB73" i="4"/>
  <c r="AB43" i="4"/>
  <c r="AB45" i="4"/>
  <c r="Y90" i="4"/>
  <c r="Y92" i="4"/>
  <c r="Y89" i="4"/>
  <c r="Y93" i="4"/>
  <c r="Y91" i="4"/>
  <c r="Y41" i="4"/>
  <c r="Y78" i="4"/>
  <c r="Y79" i="4"/>
  <c r="Y59" i="4"/>
  <c r="Y65" i="4"/>
  <c r="Y64" i="4"/>
  <c r="Y85" i="4"/>
  <c r="Y69" i="4"/>
  <c r="Y63" i="4"/>
  <c r="Y62" i="4"/>
  <c r="Y44" i="4"/>
  <c r="Y11" i="4"/>
  <c r="Y37" i="4"/>
  <c r="Y36" i="4"/>
  <c r="Y50" i="4"/>
  <c r="Y34" i="4"/>
  <c r="Y58" i="4"/>
  <c r="Y48" i="4"/>
  <c r="Y6" i="4"/>
  <c r="Y39" i="4"/>
  <c r="Y10" i="4"/>
  <c r="Y68" i="4"/>
  <c r="Y84" i="4"/>
  <c r="Y83" i="4"/>
  <c r="Y13" i="4"/>
  <c r="Y46" i="4"/>
  <c r="Y74" i="4"/>
  <c r="Y30" i="4"/>
  <c r="Y80" i="4"/>
  <c r="Y81" i="4"/>
  <c r="Y88" i="4"/>
  <c r="Y87" i="4"/>
  <c r="Y31" i="4"/>
  <c r="Y76" i="4"/>
  <c r="Y32" i="4"/>
  <c r="Y72" i="4"/>
  <c r="Y66" i="4"/>
  <c r="Y21" i="4"/>
  <c r="Y33" i="4"/>
  <c r="Y18" i="4"/>
  <c r="Y27" i="4"/>
  <c r="Y42" i="4"/>
  <c r="Y9" i="4"/>
  <c r="Y49" i="4"/>
  <c r="Y53" i="4"/>
  <c r="Y29" i="4"/>
  <c r="Y56" i="4"/>
  <c r="Y25" i="4"/>
  <c r="Y71" i="4"/>
  <c r="Y82" i="4"/>
  <c r="Y86" i="4"/>
  <c r="Y14" i="4"/>
  <c r="Y22" i="4"/>
  <c r="Y26" i="4"/>
  <c r="Y16" i="4"/>
  <c r="Y28" i="4"/>
  <c r="Y19" i="4"/>
  <c r="Y12" i="4"/>
  <c r="Y52" i="4"/>
  <c r="Y60" i="4"/>
  <c r="Y35" i="4"/>
  <c r="Y70" i="4"/>
  <c r="Y47" i="4"/>
  <c r="Y54" i="4"/>
  <c r="Y51" i="4"/>
  <c r="Y7" i="4"/>
  <c r="Y67" i="4"/>
  <c r="Y38" i="4"/>
  <c r="Y24" i="4"/>
  <c r="Y20" i="4"/>
  <c r="Y23" i="4"/>
  <c r="Y57" i="4"/>
  <c r="Y17" i="4"/>
  <c r="Y73" i="4"/>
  <c r="Y43" i="4"/>
  <c r="Y45" i="4"/>
  <c r="V90" i="4"/>
  <c r="V96" i="4"/>
  <c r="V95" i="4"/>
  <c r="V93" i="4"/>
  <c r="V97" i="4"/>
  <c r="V98" i="4"/>
  <c r="V99" i="4"/>
  <c r="V91" i="4"/>
  <c r="V94" i="4"/>
  <c r="V41" i="4"/>
  <c r="V78" i="4"/>
  <c r="V79" i="4"/>
  <c r="V59" i="4"/>
  <c r="V64" i="4"/>
  <c r="V85" i="4"/>
  <c r="V69" i="4"/>
  <c r="V63" i="4"/>
  <c r="V77" i="4"/>
  <c r="V62" i="4"/>
  <c r="V44" i="4"/>
  <c r="V37" i="4"/>
  <c r="V36" i="4"/>
  <c r="V50" i="4"/>
  <c r="V61" i="4"/>
  <c r="V34" i="4"/>
  <c r="V58" i="4"/>
  <c r="V48" i="4"/>
  <c r="V6" i="4"/>
  <c r="V39" i="4"/>
  <c r="V10" i="4"/>
  <c r="V68" i="4"/>
  <c r="V84" i="4"/>
  <c r="V83" i="4"/>
  <c r="V13" i="4"/>
  <c r="V46" i="4"/>
  <c r="V74" i="4"/>
  <c r="V30" i="4"/>
  <c r="V80" i="4"/>
  <c r="V81" i="4"/>
  <c r="V88" i="4"/>
  <c r="V87" i="4"/>
  <c r="V31" i="4"/>
  <c r="V76" i="4"/>
  <c r="V32" i="4"/>
  <c r="V72" i="4"/>
  <c r="V66" i="4"/>
  <c r="V21" i="4"/>
  <c r="V33" i="4"/>
  <c r="V18" i="4"/>
  <c r="V27" i="4"/>
  <c r="V42" i="4"/>
  <c r="V9" i="4"/>
  <c r="V49" i="4"/>
  <c r="V53" i="4"/>
  <c r="V29" i="4"/>
  <c r="V56" i="4"/>
  <c r="V25" i="4"/>
  <c r="V71" i="4"/>
  <c r="V82" i="4"/>
  <c r="V86" i="4"/>
  <c r="V14" i="4"/>
  <c r="V22" i="4"/>
  <c r="V26" i="4"/>
  <c r="V16" i="4"/>
  <c r="V28" i="4"/>
  <c r="V19" i="4"/>
  <c r="V12" i="4"/>
  <c r="V52" i="4"/>
  <c r="V60" i="4"/>
  <c r="V35" i="4"/>
  <c r="V70" i="4"/>
  <c r="V47" i="4"/>
  <c r="V54" i="4"/>
  <c r="V51" i="4"/>
  <c r="V7" i="4"/>
  <c r="V67" i="4"/>
  <c r="V38" i="4"/>
  <c r="V24" i="4"/>
  <c r="V20" i="4"/>
  <c r="V23" i="4"/>
  <c r="V57" i="4"/>
  <c r="V17" i="4"/>
  <c r="V73" i="4"/>
  <c r="V43" i="4"/>
  <c r="V45" i="4"/>
  <c r="S90" i="4"/>
  <c r="S96" i="4"/>
  <c r="S100" i="4"/>
  <c r="S89" i="4"/>
  <c r="S93" i="4"/>
  <c r="S97" i="4"/>
  <c r="S91" i="4"/>
  <c r="S75" i="4"/>
  <c r="S41" i="4"/>
  <c r="S78" i="4"/>
  <c r="S79" i="4"/>
  <c r="S59" i="4"/>
  <c r="S65" i="4"/>
  <c r="S85" i="4"/>
  <c r="S69" i="4"/>
  <c r="S63" i="4"/>
  <c r="S77" i="4"/>
  <c r="S44" i="4"/>
  <c r="S11" i="4"/>
  <c r="S36" i="4"/>
  <c r="S50" i="4"/>
  <c r="S61" i="4"/>
  <c r="S34" i="4"/>
  <c r="S58" i="4"/>
  <c r="S48" i="4"/>
  <c r="S6" i="4"/>
  <c r="S39" i="4"/>
  <c r="S10" i="4"/>
  <c r="S68" i="4"/>
  <c r="S84" i="4"/>
  <c r="S83" i="4"/>
  <c r="S13" i="4"/>
  <c r="S46" i="4"/>
  <c r="S74" i="4"/>
  <c r="S30" i="4"/>
  <c r="S80" i="4"/>
  <c r="S81" i="4"/>
  <c r="S88" i="4"/>
  <c r="S87" i="4"/>
  <c r="S31" i="4"/>
  <c r="S76" i="4"/>
  <c r="S32" i="4"/>
  <c r="S72" i="4"/>
  <c r="S66" i="4"/>
  <c r="S21" i="4"/>
  <c r="S33" i="4"/>
  <c r="S18" i="4"/>
  <c r="S27" i="4"/>
  <c r="S42" i="4"/>
  <c r="S9" i="4"/>
  <c r="S49" i="4"/>
  <c r="S53" i="4"/>
  <c r="S29" i="4"/>
  <c r="S56" i="4"/>
  <c r="S25" i="4"/>
  <c r="S71" i="4"/>
  <c r="S82" i="4"/>
  <c r="S86" i="4"/>
  <c r="S14" i="4"/>
  <c r="S22" i="4"/>
  <c r="S26" i="4"/>
  <c r="S16" i="4"/>
  <c r="S28" i="4"/>
  <c r="S19" i="4"/>
  <c r="S12" i="4"/>
  <c r="S52" i="4"/>
  <c r="S60" i="4"/>
  <c r="S35" i="4"/>
  <c r="S70" i="4"/>
  <c r="S47" i="4"/>
  <c r="S54" i="4"/>
  <c r="S51" i="4"/>
  <c r="S7" i="4"/>
  <c r="S67" i="4"/>
  <c r="S38" i="4"/>
  <c r="S24" i="4"/>
  <c r="S20" i="4"/>
  <c r="S23" i="4"/>
  <c r="S57" i="4"/>
  <c r="S17" i="4"/>
  <c r="S73" i="4"/>
  <c r="S43" i="4"/>
  <c r="S45" i="4"/>
  <c r="P90" i="4"/>
  <c r="P96" i="4"/>
  <c r="P89" i="4"/>
  <c r="P101" i="4"/>
  <c r="P99" i="4"/>
  <c r="P91" i="4"/>
  <c r="P102" i="4"/>
  <c r="P41" i="4"/>
  <c r="P78" i="4"/>
  <c r="P79" i="4"/>
  <c r="P65" i="4"/>
  <c r="P64" i="4"/>
  <c r="P85" i="4"/>
  <c r="P69" i="4"/>
  <c r="P63" i="4"/>
  <c r="P77" i="4"/>
  <c r="P44" i="4"/>
  <c r="P11" i="4"/>
  <c r="P36" i="4"/>
  <c r="P50" i="4"/>
  <c r="P34" i="4"/>
  <c r="P58" i="4"/>
  <c r="P48" i="4"/>
  <c r="P6" i="4"/>
  <c r="P39" i="4"/>
  <c r="P10" i="4"/>
  <c r="P68" i="4"/>
  <c r="P84" i="4"/>
  <c r="P13" i="4"/>
  <c r="P46" i="4"/>
  <c r="P74" i="4"/>
  <c r="P30" i="4"/>
  <c r="P80" i="4"/>
  <c r="P81" i="4"/>
  <c r="P88" i="4"/>
  <c r="P87" i="4"/>
  <c r="P31" i="4"/>
  <c r="P76" i="4"/>
  <c r="P32" i="4"/>
  <c r="P72" i="4"/>
  <c r="P66" i="4"/>
  <c r="P21" i="4"/>
  <c r="P33" i="4"/>
  <c r="P18" i="4"/>
  <c r="P27" i="4"/>
  <c r="P42" i="4"/>
  <c r="P9" i="4"/>
  <c r="P49" i="4"/>
  <c r="P53" i="4"/>
  <c r="P29" i="4"/>
  <c r="P56" i="4"/>
  <c r="P25" i="4"/>
  <c r="P71" i="4"/>
  <c r="P82" i="4"/>
  <c r="P86" i="4"/>
  <c r="P14" i="4"/>
  <c r="P22" i="4"/>
  <c r="P26" i="4"/>
  <c r="P16" i="4"/>
  <c r="P28" i="4"/>
  <c r="P19" i="4"/>
  <c r="P12" i="4"/>
  <c r="P52" i="4"/>
  <c r="P60" i="4"/>
  <c r="P35" i="4"/>
  <c r="P70" i="4"/>
  <c r="P47" i="4"/>
  <c r="P54" i="4"/>
  <c r="P51" i="4"/>
  <c r="P7" i="4"/>
  <c r="P67" i="4"/>
  <c r="P38" i="4"/>
  <c r="P24" i="4"/>
  <c r="P20" i="4"/>
  <c r="P23" i="4"/>
  <c r="P57" i="4"/>
  <c r="P17" i="4"/>
  <c r="P73" i="4"/>
  <c r="P43" i="4"/>
  <c r="P45" i="4"/>
  <c r="M90" i="4"/>
  <c r="M96" i="4"/>
  <c r="M93" i="4"/>
  <c r="M101" i="4"/>
  <c r="M98" i="4"/>
  <c r="M91" i="4"/>
  <c r="M75" i="4"/>
  <c r="M41" i="4"/>
  <c r="M78" i="4"/>
  <c r="M79" i="4"/>
  <c r="M59" i="4"/>
  <c r="M64" i="4"/>
  <c r="M69" i="4"/>
  <c r="M63" i="4"/>
  <c r="M77" i="4"/>
  <c r="M62" i="4"/>
  <c r="M44" i="4"/>
  <c r="M11" i="4"/>
  <c r="M37" i="4"/>
  <c r="M36" i="4"/>
  <c r="M50" i="4"/>
  <c r="M61" i="4"/>
  <c r="M34" i="4"/>
  <c r="M58" i="4"/>
  <c r="M48" i="4"/>
  <c r="M6" i="4"/>
  <c r="M39" i="4"/>
  <c r="M10" i="4"/>
  <c r="M68" i="4"/>
  <c r="M84" i="4"/>
  <c r="M13" i="4"/>
  <c r="M46" i="4"/>
  <c r="M74" i="4"/>
  <c r="M30" i="4"/>
  <c r="M80" i="4"/>
  <c r="M81" i="4"/>
  <c r="M88" i="4"/>
  <c r="M87" i="4"/>
  <c r="M31" i="4"/>
  <c r="M76" i="4"/>
  <c r="M32" i="4"/>
  <c r="M72" i="4"/>
  <c r="M66" i="4"/>
  <c r="M21" i="4"/>
  <c r="M33" i="4"/>
  <c r="M18" i="4"/>
  <c r="M27" i="4"/>
  <c r="M42" i="4"/>
  <c r="M9" i="4"/>
  <c r="M49" i="4"/>
  <c r="M53" i="4"/>
  <c r="M29" i="4"/>
  <c r="M56" i="4"/>
  <c r="M25" i="4"/>
  <c r="M71" i="4"/>
  <c r="M82" i="4"/>
  <c r="M86" i="4"/>
  <c r="M14" i="4"/>
  <c r="M22" i="4"/>
  <c r="M26" i="4"/>
  <c r="M16" i="4"/>
  <c r="M28" i="4"/>
  <c r="M19" i="4"/>
  <c r="M12" i="4"/>
  <c r="M52" i="4"/>
  <c r="M60" i="4"/>
  <c r="M35" i="4"/>
  <c r="M70" i="4"/>
  <c r="M47" i="4"/>
  <c r="M54" i="4"/>
  <c r="M51" i="4"/>
  <c r="M7" i="4"/>
  <c r="M67" i="4"/>
  <c r="M38" i="4"/>
  <c r="M24" i="4"/>
  <c r="M20" i="4"/>
  <c r="M23" i="4"/>
  <c r="M57" i="4"/>
  <c r="M17" i="4"/>
  <c r="M73" i="4"/>
  <c r="M43" i="4"/>
  <c r="M45" i="4"/>
  <c r="J90" i="4"/>
  <c r="J96" i="4"/>
  <c r="J100" i="4"/>
  <c r="J89" i="4"/>
  <c r="J95" i="4"/>
  <c r="J101" i="4"/>
  <c r="J91" i="4"/>
  <c r="J102" i="4"/>
  <c r="J75" i="4"/>
  <c r="J41" i="4"/>
  <c r="J78" i="4"/>
  <c r="J79" i="4"/>
  <c r="J59" i="4"/>
  <c r="J65" i="4"/>
  <c r="J64" i="4"/>
  <c r="J85" i="4"/>
  <c r="J69" i="4"/>
  <c r="J63" i="4"/>
  <c r="J77" i="4"/>
  <c r="J62" i="4"/>
  <c r="J44" i="4"/>
  <c r="J11" i="4"/>
  <c r="J37" i="4"/>
  <c r="J36" i="4"/>
  <c r="J61" i="4"/>
  <c r="J34" i="4"/>
  <c r="J58" i="4"/>
  <c r="J6" i="4"/>
  <c r="J39" i="4"/>
  <c r="J10" i="4"/>
  <c r="J68" i="4"/>
  <c r="J84" i="4"/>
  <c r="J13" i="4"/>
  <c r="J46" i="4"/>
  <c r="J74" i="4"/>
  <c r="J30" i="4"/>
  <c r="J80" i="4"/>
  <c r="J81" i="4"/>
  <c r="J88" i="4"/>
  <c r="J87" i="4"/>
  <c r="J31" i="4"/>
  <c r="J76" i="4"/>
  <c r="J32" i="4"/>
  <c r="J72" i="4"/>
  <c r="J66" i="4"/>
  <c r="J21" i="4"/>
  <c r="J33" i="4"/>
  <c r="J18" i="4"/>
  <c r="J27" i="4"/>
  <c r="J42" i="4"/>
  <c r="J9" i="4"/>
  <c r="J49" i="4"/>
  <c r="J53" i="4"/>
  <c r="J29" i="4"/>
  <c r="J56" i="4"/>
  <c r="J25" i="4"/>
  <c r="J71" i="4"/>
  <c r="J82" i="4"/>
  <c r="J86" i="4"/>
  <c r="J14" i="4"/>
  <c r="J22" i="4"/>
  <c r="J26" i="4"/>
  <c r="J16" i="4"/>
  <c r="J28" i="4"/>
  <c r="J19" i="4"/>
  <c r="J12" i="4"/>
  <c r="J52" i="4"/>
  <c r="J60" i="4"/>
  <c r="J35" i="4"/>
  <c r="J70" i="4"/>
  <c r="J47" i="4"/>
  <c r="J54" i="4"/>
  <c r="J51" i="4"/>
  <c r="J7" i="4"/>
  <c r="J67" i="4"/>
  <c r="J38" i="4"/>
  <c r="J24" i="4"/>
  <c r="J20" i="4"/>
  <c r="J23" i="4"/>
  <c r="J57" i="4"/>
  <c r="J17" i="4"/>
  <c r="J73" i="4"/>
  <c r="J43" i="4"/>
  <c r="J45" i="4"/>
  <c r="G103" i="4"/>
  <c r="G89" i="4"/>
  <c r="G93" i="4"/>
  <c r="G101" i="4"/>
  <c r="G98" i="4"/>
  <c r="G91" i="4"/>
  <c r="G104" i="4"/>
  <c r="G94" i="4"/>
  <c r="G41" i="4"/>
  <c r="G78" i="4"/>
  <c r="G79" i="4"/>
  <c r="G59" i="4"/>
  <c r="G65" i="4"/>
  <c r="G64" i="4"/>
  <c r="G69" i="4"/>
  <c r="G63" i="4"/>
  <c r="G77" i="4"/>
  <c r="G11" i="4"/>
  <c r="G37" i="4"/>
  <c r="G36" i="4"/>
  <c r="G50" i="4"/>
  <c r="G61" i="4"/>
  <c r="G34" i="4"/>
  <c r="G58" i="4"/>
  <c r="G48" i="4"/>
  <c r="G6" i="4"/>
  <c r="G10" i="4"/>
  <c r="G68" i="4"/>
  <c r="G84" i="4"/>
  <c r="G13" i="4"/>
  <c r="G46" i="4"/>
  <c r="G74" i="4"/>
  <c r="G80" i="4"/>
  <c r="G81" i="4"/>
  <c r="G88" i="4"/>
  <c r="G87" i="4"/>
  <c r="G31" i="4"/>
  <c r="G76" i="4"/>
  <c r="G32" i="4"/>
  <c r="G72" i="4"/>
  <c r="G66" i="4"/>
  <c r="G21" i="4"/>
  <c r="G33" i="4"/>
  <c r="G18" i="4"/>
  <c r="G27" i="4"/>
  <c r="G42" i="4"/>
  <c r="G9" i="4"/>
  <c r="G49" i="4"/>
  <c r="G53" i="4"/>
  <c r="G29" i="4"/>
  <c r="G56" i="4"/>
  <c r="G25" i="4"/>
  <c r="G71" i="4"/>
  <c r="G82" i="4"/>
  <c r="G86" i="4"/>
  <c r="G14" i="4"/>
  <c r="G22" i="4"/>
  <c r="G26" i="4"/>
  <c r="G16" i="4"/>
  <c r="G28" i="4"/>
  <c r="G19" i="4"/>
  <c r="G12" i="4"/>
  <c r="G52" i="4"/>
  <c r="G60" i="4"/>
  <c r="G35" i="4"/>
  <c r="G70" i="4"/>
  <c r="G47" i="4"/>
  <c r="G54" i="4"/>
  <c r="G51" i="4"/>
  <c r="G7" i="4"/>
  <c r="G67" i="4"/>
  <c r="G38" i="4"/>
  <c r="G24" i="4"/>
  <c r="G20" i="4"/>
  <c r="G23" i="4"/>
  <c r="G57" i="4"/>
  <c r="G17" i="4"/>
  <c r="G73" i="4"/>
  <c r="G43" i="4"/>
  <c r="G45" i="4"/>
  <c r="D43" i="4"/>
  <c r="D73" i="4"/>
  <c r="D17" i="4"/>
  <c r="D57" i="4"/>
  <c r="D23" i="4"/>
  <c r="D20" i="4"/>
  <c r="D24" i="4"/>
  <c r="D38" i="4"/>
  <c r="D67" i="4"/>
  <c r="D7" i="4"/>
  <c r="D51" i="4"/>
  <c r="D54" i="4"/>
  <c r="D47" i="4"/>
  <c r="D70" i="4"/>
  <c r="D35" i="4"/>
  <c r="D60" i="4"/>
  <c r="D52" i="4"/>
  <c r="D12" i="4"/>
  <c r="D19" i="4"/>
  <c r="D28" i="4"/>
  <c r="D16" i="4"/>
  <c r="D26" i="4"/>
  <c r="D22" i="4"/>
  <c r="D14" i="4"/>
  <c r="D86" i="4"/>
  <c r="D82" i="4"/>
  <c r="D71" i="4"/>
  <c r="D25" i="4"/>
  <c r="D56" i="4"/>
  <c r="D29" i="4"/>
  <c r="D53" i="4"/>
  <c r="D49" i="4"/>
  <c r="D9" i="4"/>
  <c r="D42" i="4"/>
  <c r="D27" i="4"/>
  <c r="D18" i="4"/>
  <c r="D33" i="4"/>
  <c r="D21" i="4"/>
  <c r="D66" i="4"/>
  <c r="D72" i="4"/>
  <c r="D32" i="4"/>
  <c r="D76" i="4"/>
  <c r="D31" i="4"/>
  <c r="D87" i="4"/>
  <c r="D88" i="4"/>
  <c r="D81" i="4"/>
  <c r="D80" i="4"/>
  <c r="D30" i="4"/>
  <c r="D74" i="4"/>
  <c r="D46" i="4"/>
  <c r="D13" i="4"/>
  <c r="D83" i="4"/>
  <c r="D84" i="4"/>
  <c r="D68" i="4"/>
  <c r="D10" i="4"/>
  <c r="D39" i="4"/>
  <c r="D6" i="4"/>
  <c r="D48" i="4"/>
  <c r="D58" i="4"/>
  <c r="D34" i="4"/>
  <c r="D61" i="4"/>
  <c r="D50" i="4"/>
  <c r="D36" i="4"/>
  <c r="D37" i="4"/>
  <c r="D11" i="4"/>
  <c r="D77" i="4"/>
  <c r="D63" i="4"/>
  <c r="D69" i="4"/>
  <c r="D8" i="4"/>
  <c r="D85" i="4"/>
  <c r="D64" i="4"/>
  <c r="D65" i="4"/>
  <c r="D59" i="4"/>
  <c r="D79" i="4"/>
  <c r="D78" i="4"/>
  <c r="D41" i="4"/>
  <c r="D94" i="4"/>
  <c r="D102" i="4"/>
  <c r="D101" i="4"/>
  <c r="D97" i="4"/>
  <c r="D95" i="4"/>
  <c r="D89" i="4"/>
  <c r="D100" i="4"/>
  <c r="D96" i="4"/>
  <c r="D90" i="4"/>
  <c r="D45" i="4"/>
  <c r="E109" i="4"/>
  <c r="F109" i="4"/>
  <c r="H109" i="4"/>
  <c r="I109" i="4"/>
  <c r="K109" i="4"/>
  <c r="L109" i="4"/>
  <c r="N109" i="4"/>
  <c r="O109" i="4"/>
  <c r="Q109" i="4"/>
  <c r="R109" i="4"/>
  <c r="T109" i="4"/>
  <c r="U109" i="4"/>
  <c r="W109" i="4"/>
  <c r="X109" i="4"/>
  <c r="Z109" i="4"/>
  <c r="AA109" i="4"/>
  <c r="AC109" i="4"/>
  <c r="AD109" i="4"/>
  <c r="C109" i="4"/>
  <c r="B109" i="4"/>
  <c r="D109" i="4" l="1"/>
  <c r="AE109" i="4"/>
  <c r="V109" i="4"/>
  <c r="AB109" i="4"/>
  <c r="S109" i="4"/>
  <c r="J109" i="4"/>
  <c r="G109" i="4"/>
  <c r="P109" i="4"/>
  <c r="M109" i="4"/>
  <c r="Y109" i="4"/>
  <c r="K14" i="1"/>
  <c r="I14" i="1"/>
  <c r="D7" i="1" l="1"/>
  <c r="D8" i="1"/>
  <c r="D9" i="1"/>
  <c r="D10" i="1"/>
  <c r="D11" i="1"/>
  <c r="D12" i="1"/>
  <c r="D13" i="1"/>
  <c r="D14" i="1"/>
  <c r="D15" i="1"/>
  <c r="D6" i="1"/>
  <c r="E15" i="1" l="1"/>
  <c r="E14" i="1"/>
  <c r="G8" i="1" l="1"/>
  <c r="G9" i="1"/>
  <c r="G11" i="1"/>
  <c r="G12" i="1"/>
  <c r="G13" i="1"/>
  <c r="G14" i="1"/>
  <c r="G15" i="1"/>
  <c r="V14" i="11" l="1"/>
  <c r="W14" i="11"/>
  <c r="X14" i="11"/>
  <c r="T14" i="11"/>
  <c r="R14" i="11"/>
  <c r="P14" i="11"/>
  <c r="D14" i="9"/>
  <c r="B15" i="5"/>
  <c r="K15" i="1"/>
  <c r="I15" i="1"/>
  <c r="F15" i="1"/>
  <c r="N4" i="17"/>
  <c r="L4" i="17"/>
  <c r="M19" i="17" s="1"/>
  <c r="J4" i="17"/>
  <c r="K16" i="17" s="1"/>
  <c r="H4" i="17"/>
  <c r="I15" i="17" s="1"/>
  <c r="F4" i="17"/>
  <c r="G19" i="17" s="1"/>
  <c r="N4" i="16"/>
  <c r="O6" i="16" s="1"/>
  <c r="L4" i="16"/>
  <c r="M25" i="16" s="1"/>
  <c r="J4" i="16"/>
  <c r="K20" i="16" s="1"/>
  <c r="H4" i="16"/>
  <c r="I25" i="16" s="1"/>
  <c r="F4" i="16"/>
  <c r="G25" i="16" s="1"/>
  <c r="N4" i="15"/>
  <c r="O5" i="15" s="1"/>
  <c r="L4" i="15"/>
  <c r="M17" i="15" s="1"/>
  <c r="J4" i="15"/>
  <c r="K13" i="15" s="1"/>
  <c r="H4" i="15"/>
  <c r="I16" i="15" s="1"/>
  <c r="F4" i="15"/>
  <c r="G17" i="15" s="1"/>
  <c r="B10" i="12"/>
  <c r="O14" i="16" l="1"/>
  <c r="G7" i="17"/>
  <c r="I23" i="16"/>
  <c r="O20" i="16"/>
  <c r="M5" i="15"/>
  <c r="G13" i="15"/>
  <c r="I9" i="15"/>
  <c r="I8" i="15"/>
  <c r="O8" i="15"/>
  <c r="O17" i="15"/>
  <c r="O9" i="15"/>
  <c r="I17" i="15"/>
  <c r="G10" i="15"/>
  <c r="O15" i="15"/>
  <c r="O7" i="15"/>
  <c r="I5" i="15"/>
  <c r="I12" i="15"/>
  <c r="O13" i="15"/>
  <c r="G6" i="15"/>
  <c r="I11" i="15"/>
  <c r="O14" i="15"/>
  <c r="I7" i="15"/>
  <c r="I14" i="15"/>
  <c r="O12" i="15"/>
  <c r="I6" i="15"/>
  <c r="I10" i="15"/>
  <c r="I13" i="15"/>
  <c r="O11" i="15"/>
  <c r="O6" i="15"/>
  <c r="G9" i="15"/>
  <c r="G11" i="15"/>
  <c r="O10" i="15"/>
  <c r="G12" i="17"/>
  <c r="G10" i="17"/>
  <c r="G16" i="17"/>
  <c r="M5" i="17"/>
  <c r="I7" i="17"/>
  <c r="G11" i="17"/>
  <c r="I9" i="17"/>
  <c r="I18" i="17"/>
  <c r="I12" i="17"/>
  <c r="G9" i="17"/>
  <c r="G18" i="17"/>
  <c r="I10" i="17"/>
  <c r="I13" i="17"/>
  <c r="I6" i="17"/>
  <c r="I5" i="17"/>
  <c r="I17" i="17"/>
  <c r="I8" i="17"/>
  <c r="I14" i="17"/>
  <c r="I19" i="17"/>
  <c r="I11" i="17"/>
  <c r="I16" i="17"/>
  <c r="G22" i="16"/>
  <c r="I22" i="16"/>
  <c r="G23" i="16"/>
  <c r="O19" i="16"/>
  <c r="G6" i="16"/>
  <c r="I6" i="16"/>
  <c r="O23" i="16"/>
  <c r="G12" i="16"/>
  <c r="O10" i="16"/>
  <c r="I12" i="16"/>
  <c r="M5" i="16"/>
  <c r="O11" i="16"/>
  <c r="G17" i="16"/>
  <c r="G21" i="16"/>
  <c r="O18" i="16"/>
  <c r="I8" i="16"/>
  <c r="O8" i="16"/>
  <c r="G11" i="16"/>
  <c r="G19" i="16"/>
  <c r="G20" i="16"/>
  <c r="O5" i="16"/>
  <c r="O16" i="16"/>
  <c r="O13" i="16"/>
  <c r="O7" i="16"/>
  <c r="G8" i="16"/>
  <c r="O15" i="16"/>
  <c r="O9" i="16"/>
  <c r="I17" i="16"/>
  <c r="I21" i="16"/>
  <c r="O21" i="16"/>
  <c r="O17" i="16"/>
  <c r="I11" i="16"/>
  <c r="I19" i="16"/>
  <c r="I20" i="16"/>
  <c r="O25" i="16"/>
  <c r="O22" i="16"/>
  <c r="O12" i="16"/>
  <c r="O14" i="17"/>
  <c r="O13" i="17"/>
  <c r="O16" i="17"/>
  <c r="O17" i="17"/>
  <c r="O12" i="17"/>
  <c r="O15" i="17"/>
  <c r="O11" i="17"/>
  <c r="O9" i="17"/>
  <c r="O5" i="17"/>
  <c r="O6" i="17"/>
  <c r="O8" i="17"/>
  <c r="O19" i="17"/>
  <c r="O10" i="17"/>
  <c r="O7" i="17"/>
  <c r="K9" i="17"/>
  <c r="K10" i="17"/>
  <c r="K18" i="17"/>
  <c r="M7" i="17"/>
  <c r="M12" i="17"/>
  <c r="M11" i="17"/>
  <c r="M16" i="17"/>
  <c r="G5" i="17"/>
  <c r="G13" i="17"/>
  <c r="G6" i="17"/>
  <c r="G17" i="17"/>
  <c r="K5" i="17"/>
  <c r="K8" i="17"/>
  <c r="K13" i="17"/>
  <c r="K14" i="17"/>
  <c r="K6" i="17"/>
  <c r="K15" i="17"/>
  <c r="K17" i="17"/>
  <c r="K19" i="17"/>
  <c r="K7" i="17"/>
  <c r="K12" i="17"/>
  <c r="K11" i="17"/>
  <c r="M9" i="17"/>
  <c r="M10" i="17"/>
  <c r="M18" i="17"/>
  <c r="G8" i="17"/>
  <c r="G14" i="17"/>
  <c r="G15" i="17"/>
  <c r="M8" i="17"/>
  <c r="M13" i="17"/>
  <c r="M14" i="17"/>
  <c r="M6" i="17"/>
  <c r="M15" i="17"/>
  <c r="M17" i="17"/>
  <c r="M23" i="16"/>
  <c r="K8" i="16"/>
  <c r="K22" i="16"/>
  <c r="K23" i="16"/>
  <c r="M11" i="16"/>
  <c r="M22" i="16"/>
  <c r="G5" i="16"/>
  <c r="G9" i="16"/>
  <c r="G15" i="16"/>
  <c r="G16" i="16"/>
  <c r="G18" i="16"/>
  <c r="I5" i="16"/>
  <c r="I7" i="16"/>
  <c r="I9" i="16"/>
  <c r="I10" i="16"/>
  <c r="I13" i="16"/>
  <c r="I15" i="16"/>
  <c r="I14" i="16"/>
  <c r="I16" i="16"/>
  <c r="I18" i="16"/>
  <c r="I24" i="16"/>
  <c r="K6" i="16"/>
  <c r="K12" i="16"/>
  <c r="K19" i="16"/>
  <c r="K21" i="16"/>
  <c r="M12" i="16"/>
  <c r="M21" i="16"/>
  <c r="G7" i="16"/>
  <c r="G10" i="16"/>
  <c r="G14" i="16"/>
  <c r="G24" i="16"/>
  <c r="K5" i="16"/>
  <c r="K7" i="16"/>
  <c r="K9" i="16"/>
  <c r="K10" i="16"/>
  <c r="K13" i="16"/>
  <c r="K15" i="16"/>
  <c r="K14" i="16"/>
  <c r="K16" i="16"/>
  <c r="K18" i="16"/>
  <c r="K24" i="16"/>
  <c r="K25" i="16"/>
  <c r="K11" i="16"/>
  <c r="K17" i="16"/>
  <c r="M6" i="16"/>
  <c r="M8" i="16"/>
  <c r="M17" i="16"/>
  <c r="M19" i="16"/>
  <c r="M20" i="16"/>
  <c r="G13" i="16"/>
  <c r="M7" i="16"/>
  <c r="M9" i="16"/>
  <c r="M10" i="16"/>
  <c r="M13" i="16"/>
  <c r="M15" i="16"/>
  <c r="M14" i="16"/>
  <c r="M16" i="16"/>
  <c r="M18" i="16"/>
  <c r="M24" i="16"/>
  <c r="I15" i="15"/>
  <c r="G16" i="15"/>
  <c r="K6" i="15"/>
  <c r="K10" i="15"/>
  <c r="K11" i="15"/>
  <c r="K16" i="15"/>
  <c r="M6" i="15"/>
  <c r="M10" i="15"/>
  <c r="M13" i="15"/>
  <c r="M16" i="15"/>
  <c r="G5" i="15"/>
  <c r="G8" i="15"/>
  <c r="G15" i="15"/>
  <c r="K5" i="15"/>
  <c r="K7" i="15"/>
  <c r="K8" i="15"/>
  <c r="K12" i="15"/>
  <c r="K14" i="15"/>
  <c r="K15" i="15"/>
  <c r="K17" i="15"/>
  <c r="K9" i="15"/>
  <c r="M9" i="15"/>
  <c r="M11" i="15"/>
  <c r="G7" i="15"/>
  <c r="G12" i="15"/>
  <c r="G14" i="15"/>
  <c r="M7" i="15"/>
  <c r="M8" i="15"/>
  <c r="M12" i="15"/>
  <c r="M14" i="15"/>
  <c r="M15" i="15"/>
  <c r="B13" i="12"/>
  <c r="G13" i="12"/>
  <c r="G12" i="12"/>
  <c r="B12" i="12"/>
  <c r="G11" i="12"/>
  <c r="B11" i="12"/>
  <c r="G10" i="12"/>
  <c r="G9" i="12"/>
  <c r="B9" i="12"/>
  <c r="G8" i="12"/>
  <c r="B8" i="12"/>
  <c r="G7" i="12"/>
  <c r="B7" i="12"/>
  <c r="G6" i="12"/>
  <c r="B6" i="12"/>
  <c r="G5" i="12"/>
  <c r="B5" i="12"/>
  <c r="W11" i="11"/>
  <c r="W12" i="11"/>
  <c r="W13" i="11"/>
  <c r="X13" i="11" s="1"/>
  <c r="W7" i="11"/>
  <c r="X7" i="11" s="1"/>
  <c r="W8" i="11"/>
  <c r="W9" i="11"/>
  <c r="X9" i="11" s="1"/>
  <c r="W10" i="11"/>
  <c r="X10" i="11" s="1"/>
  <c r="W6" i="11"/>
  <c r="X6" i="11" s="1"/>
  <c r="N14" i="11"/>
  <c r="L14" i="11"/>
  <c r="J14" i="11"/>
  <c r="H14" i="11"/>
  <c r="F14" i="11"/>
  <c r="D14" i="11"/>
  <c r="V13" i="11"/>
  <c r="T13" i="11"/>
  <c r="R13" i="11"/>
  <c r="P13" i="11"/>
  <c r="N13" i="11"/>
  <c r="L13" i="11"/>
  <c r="J13" i="11"/>
  <c r="H13" i="11"/>
  <c r="F13" i="11"/>
  <c r="D13" i="11"/>
  <c r="X12" i="11"/>
  <c r="V12" i="11"/>
  <c r="T12" i="11"/>
  <c r="R12" i="11"/>
  <c r="P12" i="11"/>
  <c r="N12" i="11"/>
  <c r="L12" i="11"/>
  <c r="J12" i="11"/>
  <c r="H12" i="11"/>
  <c r="F12" i="11"/>
  <c r="D12" i="11"/>
  <c r="X11" i="11"/>
  <c r="V11" i="11"/>
  <c r="T11" i="11"/>
  <c r="R11" i="11"/>
  <c r="P11" i="11"/>
  <c r="N11" i="11"/>
  <c r="L11" i="11"/>
  <c r="J11" i="11"/>
  <c r="H11" i="11"/>
  <c r="F11" i="11"/>
  <c r="D11" i="11"/>
  <c r="V10" i="11"/>
  <c r="T10" i="11"/>
  <c r="R10" i="11"/>
  <c r="P10" i="11"/>
  <c r="N10" i="11"/>
  <c r="L10" i="11"/>
  <c r="J10" i="11"/>
  <c r="H10" i="11"/>
  <c r="F10" i="11"/>
  <c r="D10" i="11"/>
  <c r="V9" i="11"/>
  <c r="T9" i="11"/>
  <c r="R9" i="11"/>
  <c r="P9" i="11"/>
  <c r="N9" i="11"/>
  <c r="L9" i="11"/>
  <c r="J9" i="11"/>
  <c r="H9" i="11"/>
  <c r="F9" i="11"/>
  <c r="D9" i="11"/>
  <c r="X8" i="11"/>
  <c r="V8" i="11"/>
  <c r="T8" i="11"/>
  <c r="R8" i="11"/>
  <c r="P8" i="11"/>
  <c r="N8" i="11"/>
  <c r="L8" i="11"/>
  <c r="J8" i="11"/>
  <c r="H8" i="11"/>
  <c r="F8" i="11"/>
  <c r="D8" i="11"/>
  <c r="V7" i="11"/>
  <c r="T7" i="11"/>
  <c r="R7" i="11"/>
  <c r="P7" i="11"/>
  <c r="N7" i="11"/>
  <c r="L7" i="11"/>
  <c r="J7" i="11"/>
  <c r="H7" i="11"/>
  <c r="F7" i="11"/>
  <c r="D7" i="11"/>
  <c r="V6" i="11"/>
  <c r="T6" i="11"/>
  <c r="R6" i="11"/>
  <c r="P6" i="11"/>
  <c r="N6" i="11"/>
  <c r="L6" i="11"/>
  <c r="J6" i="11"/>
  <c r="H6" i="11"/>
  <c r="F6" i="11"/>
  <c r="D6" i="11"/>
  <c r="W5" i="11"/>
  <c r="X5" i="11" s="1"/>
  <c r="V5" i="11"/>
  <c r="T5" i="11"/>
  <c r="R5" i="11"/>
  <c r="P5" i="11"/>
  <c r="N5" i="11"/>
  <c r="L5" i="11"/>
  <c r="J5" i="11"/>
  <c r="H5" i="11"/>
  <c r="F5" i="11"/>
  <c r="D5" i="11"/>
  <c r="F14" i="10"/>
  <c r="D14" i="10"/>
  <c r="G13" i="10"/>
  <c r="K13" i="10" s="1"/>
  <c r="B13" i="10"/>
  <c r="D13" i="10" s="1"/>
  <c r="F13" i="10" s="1"/>
  <c r="F12" i="10"/>
  <c r="D12" i="10"/>
  <c r="D11" i="10"/>
  <c r="F11" i="10" s="1"/>
  <c r="D10" i="10"/>
  <c r="F10" i="10" s="1"/>
  <c r="D9" i="10"/>
  <c r="F9" i="10" s="1"/>
  <c r="F8" i="10"/>
  <c r="D8" i="10"/>
  <c r="D7" i="10"/>
  <c r="F7" i="10" s="1"/>
  <c r="D6" i="10"/>
  <c r="F6" i="10" s="1"/>
  <c r="D5" i="10"/>
  <c r="F5" i="10" s="1"/>
  <c r="D13" i="9"/>
  <c r="D12" i="9"/>
  <c r="D11" i="9"/>
  <c r="D10" i="9"/>
  <c r="D9" i="9"/>
  <c r="D8" i="9"/>
  <c r="D7" i="9"/>
  <c r="D6" i="9"/>
  <c r="D5" i="9"/>
  <c r="O4" i="15" l="1"/>
  <c r="I4" i="15"/>
  <c r="G4" i="17"/>
  <c r="I4" i="17"/>
  <c r="K4" i="16"/>
  <c r="O4" i="16"/>
  <c r="O4" i="17"/>
  <c r="K4" i="17"/>
  <c r="M4" i="17"/>
  <c r="G4" i="16"/>
  <c r="I4" i="16"/>
  <c r="M4" i="16"/>
  <c r="K4" i="15"/>
  <c r="M4" i="15"/>
  <c r="G4" i="15"/>
  <c r="I13" i="10"/>
  <c r="D14" i="5"/>
  <c r="D13" i="5"/>
  <c r="D12" i="5"/>
  <c r="D11" i="5"/>
  <c r="D10" i="5"/>
  <c r="D9" i="5"/>
  <c r="D8" i="5"/>
  <c r="D7" i="5"/>
  <c r="D6" i="5"/>
  <c r="D5" i="5"/>
  <c r="D5" i="1" l="1"/>
  <c r="F5" i="1"/>
  <c r="F6" i="1"/>
  <c r="F7" i="1"/>
  <c r="F8" i="1"/>
  <c r="F9" i="1"/>
  <c r="F10" i="1"/>
  <c r="F11" i="1"/>
  <c r="F12" i="1"/>
  <c r="F13" i="1"/>
  <c r="E6" i="1" l="1"/>
  <c r="E7" i="1"/>
  <c r="E8" i="1"/>
  <c r="E9" i="1"/>
  <c r="E10" i="1"/>
  <c r="E11" i="1"/>
  <c r="E12" i="1"/>
  <c r="E13" i="1"/>
  <c r="E5" i="1"/>
  <c r="K13" i="1"/>
  <c r="K12" i="1"/>
  <c r="K11" i="1"/>
  <c r="K10" i="1"/>
  <c r="K9" i="1"/>
  <c r="K8" i="1"/>
  <c r="K7" i="1"/>
  <c r="K6" i="1"/>
  <c r="K5" i="1"/>
  <c r="I5" i="1" l="1"/>
  <c r="G5" i="1" s="1"/>
  <c r="I6" i="1"/>
  <c r="G6" i="1" s="1"/>
  <c r="I7" i="1"/>
  <c r="G7" i="1" s="1"/>
  <c r="I8" i="1"/>
  <c r="I9" i="1"/>
  <c r="I10" i="1"/>
  <c r="G10" i="1" s="1"/>
  <c r="I11" i="1"/>
  <c r="I12" i="1"/>
  <c r="I13" i="1"/>
</calcChain>
</file>

<file path=xl/sharedStrings.xml><?xml version="1.0" encoding="utf-8"?>
<sst xmlns="http://schemas.openxmlformats.org/spreadsheetml/2006/main" count="840" uniqueCount="438">
  <si>
    <r>
      <t>109年</t>
    </r>
    <r>
      <rPr>
        <sz val="12"/>
        <rFont val="新細明體"/>
        <family val="1"/>
        <charset val="136"/>
      </rPr>
      <t/>
    </r>
  </si>
  <si>
    <r>
      <t>108年</t>
    </r>
    <r>
      <rPr>
        <sz val="12"/>
        <rFont val="新細明體"/>
        <family val="1"/>
        <charset val="136"/>
      </rPr>
      <t/>
    </r>
  </si>
  <si>
    <r>
      <t>107年</t>
    </r>
    <r>
      <rPr>
        <sz val="12"/>
        <rFont val="新細明體"/>
        <family val="1"/>
        <charset val="136"/>
      </rPr>
      <t/>
    </r>
  </si>
  <si>
    <r>
      <t>106年</t>
    </r>
    <r>
      <rPr>
        <sz val="12"/>
        <rFont val="新細明體"/>
        <family val="1"/>
        <charset val="136"/>
      </rPr>
      <t/>
    </r>
  </si>
  <si>
    <r>
      <t>105年</t>
    </r>
    <r>
      <rPr>
        <sz val="12"/>
        <rFont val="新細明體"/>
        <family val="1"/>
        <charset val="136"/>
      </rPr>
      <t/>
    </r>
  </si>
  <si>
    <r>
      <t>104年</t>
    </r>
    <r>
      <rPr>
        <sz val="12"/>
        <rFont val="新細明體"/>
        <family val="1"/>
        <charset val="136"/>
      </rPr>
      <t/>
    </r>
  </si>
  <si>
    <r>
      <t>103年</t>
    </r>
    <r>
      <rPr>
        <sz val="12"/>
        <rFont val="新細明體"/>
        <family val="1"/>
        <charset val="136"/>
      </rPr>
      <t/>
    </r>
  </si>
  <si>
    <r>
      <t>102年</t>
    </r>
    <r>
      <rPr>
        <sz val="12"/>
        <rFont val="新細明體"/>
        <family val="1"/>
        <charset val="136"/>
      </rPr>
      <t/>
    </r>
  </si>
  <si>
    <r>
      <t>101年</t>
    </r>
    <r>
      <rPr>
        <sz val="12"/>
        <rFont val="新細明體"/>
        <family val="1"/>
        <charset val="136"/>
      </rPr>
      <t/>
    </r>
  </si>
  <si>
    <t>%</t>
    <phoneticPr fontId="9" type="noConversion"/>
  </si>
  <si>
    <r>
      <rPr>
        <sz val="12"/>
        <rFont val="新細明體"/>
        <family val="1"/>
        <charset val="136"/>
      </rPr>
      <t>犯罪人口率</t>
    </r>
    <phoneticPr fontId="9" type="noConversion"/>
  </si>
  <si>
    <r>
      <rPr>
        <sz val="12"/>
        <rFont val="新細明體"/>
        <family val="1"/>
        <charset val="136"/>
      </rPr>
      <t>地方檢察署執行裁判確定有罪</t>
    </r>
    <phoneticPr fontId="9" type="noConversion"/>
  </si>
  <si>
    <t>遺棄罪</t>
  </si>
  <si>
    <t>妨害性自主罪</t>
  </si>
  <si>
    <t>妨害秘密罪</t>
  </si>
  <si>
    <t>贓物罪</t>
  </si>
  <si>
    <t>妨害婚姻及家庭罪</t>
  </si>
  <si>
    <t>妨害風化罪</t>
  </si>
  <si>
    <t>妨害公務罪</t>
  </si>
  <si>
    <t>毀棄損壞罪</t>
  </si>
  <si>
    <t>妨害自由罪</t>
  </si>
  <si>
    <t>妨害名譽及信用罪</t>
  </si>
  <si>
    <t>侵占罪</t>
  </si>
  <si>
    <t>偽造文書印文罪</t>
  </si>
  <si>
    <t>賭博罪</t>
  </si>
  <si>
    <t>傷害罪</t>
  </si>
  <si>
    <t>詐欺罪</t>
  </si>
  <si>
    <t>竊盜罪</t>
  </si>
  <si>
    <t>%</t>
  </si>
  <si>
    <t>電信法</t>
  </si>
  <si>
    <t>菸酒管理法</t>
  </si>
  <si>
    <t>漁業法</t>
  </si>
  <si>
    <t>森林法</t>
  </si>
  <si>
    <t>槍砲彈藥刀械管制條例</t>
  </si>
  <si>
    <t>廢棄物清理法</t>
  </si>
  <si>
    <t>就業服務法</t>
  </si>
  <si>
    <t>家庭暴力防治法</t>
  </si>
  <si>
    <t>銀行法</t>
  </si>
  <si>
    <t>洗錢防制法</t>
  </si>
  <si>
    <t>藥事法</t>
  </si>
  <si>
    <t>商標法</t>
  </si>
  <si>
    <t>毒品危害防制條例</t>
  </si>
  <si>
    <r>
      <rPr>
        <sz val="12"/>
        <rFont val="新細明體"/>
        <family val="1"/>
        <charset val="136"/>
      </rPr>
      <t>總計</t>
    </r>
    <phoneticPr fontId="9" type="noConversion"/>
  </si>
  <si>
    <r>
      <rPr>
        <sz val="12"/>
        <rFont val="新細明體"/>
        <family val="1"/>
        <charset val="136"/>
      </rPr>
      <t>人</t>
    </r>
  </si>
  <si>
    <r>
      <rPr>
        <sz val="12"/>
        <rFont val="新細明體"/>
        <family val="1"/>
        <charset val="136"/>
      </rPr>
      <t>總計</t>
    </r>
  </si>
  <si>
    <r>
      <rPr>
        <sz val="12"/>
        <rFont val="新細明體"/>
        <family val="1"/>
        <charset val="136"/>
      </rPr>
      <t>女</t>
    </r>
    <r>
      <rPr>
        <sz val="12"/>
        <rFont val="Times New Roman"/>
        <family val="1"/>
      </rPr>
      <t xml:space="preserve"> </t>
    </r>
    <r>
      <rPr>
        <sz val="12"/>
        <rFont val="新細明體"/>
        <family val="1"/>
        <charset val="136"/>
      </rPr>
      <t>性人數</t>
    </r>
    <phoneticPr fontId="5" type="noConversion"/>
  </si>
  <si>
    <r>
      <rPr>
        <sz val="10"/>
        <rFont val="新細明體"/>
        <family val="1"/>
        <charset val="136"/>
      </rPr>
      <t>單位：人、</t>
    </r>
    <r>
      <rPr>
        <sz val="10"/>
        <rFont val="Times New Roman"/>
        <family val="1"/>
      </rPr>
      <t>%</t>
    </r>
    <phoneticPr fontId="9" type="noConversion"/>
  </si>
  <si>
    <t>件</t>
    <phoneticPr fontId="9" type="noConversion"/>
  </si>
  <si>
    <r>
      <rPr>
        <sz val="12"/>
        <rFont val="新細明體"/>
        <family val="1"/>
        <charset val="136"/>
      </rPr>
      <t>人</t>
    </r>
    <r>
      <rPr>
        <sz val="12"/>
        <rFont val="Times New Roman"/>
        <family val="1"/>
      </rPr>
      <t xml:space="preserve">  </t>
    </r>
    <phoneticPr fontId="9" type="noConversion"/>
  </si>
  <si>
    <r>
      <rPr>
        <sz val="12"/>
        <rFont val="新細明體"/>
        <family val="1"/>
        <charset val="136"/>
      </rPr>
      <t>偵結緩起訴處分</t>
    </r>
    <phoneticPr fontId="9" type="noConversion"/>
  </si>
  <si>
    <r>
      <rPr>
        <sz val="12"/>
        <color indexed="8"/>
        <rFont val="新細明體"/>
        <family val="1"/>
        <charset val="136"/>
      </rPr>
      <t>保護管束階段</t>
    </r>
    <phoneticPr fontId="9" type="noConversion"/>
  </si>
  <si>
    <r>
      <rPr>
        <sz val="12"/>
        <rFont val="新細明體"/>
        <family val="1"/>
        <charset val="136"/>
      </rPr>
      <t>偵查、審理階段</t>
    </r>
    <phoneticPr fontId="9" type="noConversion"/>
  </si>
  <si>
    <r>
      <rPr>
        <sz val="12"/>
        <rFont val="新細明體"/>
        <family val="1"/>
        <charset val="136"/>
      </rPr>
      <t>高齡人數</t>
    </r>
    <phoneticPr fontId="5" type="noConversion"/>
  </si>
  <si>
    <r>
      <rPr>
        <sz val="12"/>
        <rFont val="新細明體"/>
        <family val="1"/>
        <charset val="136"/>
      </rPr>
      <t>總計</t>
    </r>
    <phoneticPr fontId="5" type="noConversion"/>
  </si>
  <si>
    <r>
      <rPr>
        <sz val="12"/>
        <rFont val="新細明體"/>
        <family val="1"/>
        <charset val="136"/>
      </rPr>
      <t>犯罪人口率</t>
    </r>
  </si>
  <si>
    <r>
      <rPr>
        <sz val="12"/>
        <rFont val="新細明體"/>
        <family val="1"/>
        <charset val="136"/>
      </rPr>
      <t>特別刑法</t>
    </r>
  </si>
  <si>
    <r>
      <rPr>
        <sz val="12"/>
        <rFont val="新細明體"/>
        <family val="1"/>
        <charset val="136"/>
      </rPr>
      <t>普通刑法</t>
    </r>
  </si>
  <si>
    <r>
      <rPr>
        <sz val="12"/>
        <rFont val="新細明體"/>
        <family val="1"/>
        <charset val="136"/>
      </rPr>
      <t>地方檢察署執行裁判確定有罪</t>
    </r>
    <phoneticPr fontId="5" type="noConversion"/>
  </si>
  <si>
    <r>
      <rPr>
        <sz val="12"/>
        <rFont val="新細明體"/>
        <family val="1"/>
        <charset val="136"/>
      </rPr>
      <t>其</t>
    </r>
    <r>
      <rPr>
        <sz val="12"/>
        <rFont val="Times New Roman"/>
        <family val="1"/>
      </rPr>
      <t xml:space="preserve">  </t>
    </r>
    <r>
      <rPr>
        <sz val="12"/>
        <rFont val="新細明體"/>
        <family val="1"/>
        <charset val="136"/>
      </rPr>
      <t>他</t>
    </r>
  </si>
  <si>
    <r>
      <rPr>
        <sz val="12"/>
        <rFont val="新細明體"/>
        <family val="1"/>
        <charset val="136"/>
      </rPr>
      <t>人</t>
    </r>
    <phoneticPr fontId="9" type="noConversion"/>
  </si>
  <si>
    <r>
      <rPr>
        <sz val="12"/>
        <rFont val="新細明體"/>
        <family val="1"/>
        <charset val="136"/>
      </rPr>
      <t>總</t>
    </r>
    <r>
      <rPr>
        <sz val="12"/>
        <rFont val="Times New Roman"/>
        <family val="1"/>
      </rPr>
      <t xml:space="preserve">             </t>
    </r>
    <r>
      <rPr>
        <sz val="12"/>
        <rFont val="新細明體"/>
        <family val="1"/>
        <charset val="136"/>
      </rPr>
      <t>計</t>
    </r>
  </si>
  <si>
    <r>
      <rPr>
        <sz val="12"/>
        <rFont val="新細明體"/>
        <family val="1"/>
        <charset val="136"/>
      </rPr>
      <t>女</t>
    </r>
    <r>
      <rPr>
        <sz val="12"/>
        <rFont val="Times New Roman"/>
        <family val="1"/>
      </rPr>
      <t xml:space="preserve">  </t>
    </r>
    <phoneticPr fontId="9" type="noConversion"/>
  </si>
  <si>
    <r>
      <rPr>
        <sz val="12"/>
        <rFont val="新細明體"/>
        <family val="1"/>
        <charset val="136"/>
      </rPr>
      <t>男</t>
    </r>
    <r>
      <rPr>
        <sz val="12"/>
        <rFont val="Times New Roman"/>
        <family val="1"/>
      </rPr>
      <t xml:space="preserve">   </t>
    </r>
    <phoneticPr fontId="9" type="noConversion"/>
  </si>
  <si>
    <r>
      <rPr>
        <sz val="12"/>
        <rFont val="新細明體"/>
        <family val="1"/>
        <charset val="136"/>
      </rPr>
      <t>女</t>
    </r>
    <phoneticPr fontId="9" type="noConversion"/>
  </si>
  <si>
    <r>
      <rPr>
        <sz val="12"/>
        <rFont val="新細明體"/>
        <family val="1"/>
        <charset val="136"/>
      </rPr>
      <t>男</t>
    </r>
    <phoneticPr fontId="9" type="noConversion"/>
  </si>
  <si>
    <r>
      <rPr>
        <sz val="12"/>
        <color indexed="8"/>
        <rFont val="新細明體"/>
        <family val="1"/>
        <charset val="136"/>
      </rPr>
      <t>人</t>
    </r>
    <phoneticPr fontId="9" type="noConversion"/>
  </si>
  <si>
    <r>
      <rPr>
        <sz val="12"/>
        <rFont val="新細明體"/>
        <family val="1"/>
        <charset val="136"/>
      </rPr>
      <t>第四級</t>
    </r>
    <phoneticPr fontId="5" type="noConversion"/>
  </si>
  <si>
    <r>
      <rPr>
        <sz val="12"/>
        <rFont val="新細明體"/>
        <family val="1"/>
        <charset val="136"/>
      </rPr>
      <t>第三級</t>
    </r>
    <phoneticPr fontId="5" type="noConversion"/>
  </si>
  <si>
    <r>
      <rPr>
        <sz val="12"/>
        <rFont val="新細明體"/>
        <family val="1"/>
        <charset val="136"/>
      </rPr>
      <t>第二級</t>
    </r>
    <phoneticPr fontId="5" type="noConversion"/>
  </si>
  <si>
    <r>
      <rPr>
        <sz val="12"/>
        <rFont val="新細明體"/>
        <family val="1"/>
        <charset val="136"/>
      </rPr>
      <t>第一級</t>
    </r>
    <phoneticPr fontId="5" type="noConversion"/>
  </si>
  <si>
    <r>
      <rPr>
        <sz val="12"/>
        <rFont val="新細明體"/>
        <family val="1"/>
        <charset val="136"/>
      </rPr>
      <t>其他</t>
    </r>
  </si>
  <si>
    <r>
      <rPr>
        <sz val="12"/>
        <rFont val="新細明體"/>
        <family val="1"/>
        <charset val="136"/>
      </rPr>
      <t>施用</t>
    </r>
    <phoneticPr fontId="9" type="noConversion"/>
  </si>
  <si>
    <r>
      <rPr>
        <sz val="12"/>
        <rFont val="新細明體"/>
        <family val="1"/>
        <charset val="136"/>
      </rPr>
      <t>第二級毒品</t>
    </r>
    <phoneticPr fontId="9" type="noConversion"/>
  </si>
  <si>
    <r>
      <rPr>
        <sz val="12"/>
        <rFont val="新細明體"/>
        <family val="1"/>
        <charset val="136"/>
      </rPr>
      <t>第一級毒品</t>
    </r>
    <phoneticPr fontId="9" type="noConversion"/>
  </si>
  <si>
    <r>
      <rPr>
        <sz val="10"/>
        <color theme="1"/>
        <rFont val="新細明體"/>
        <family val="1"/>
        <charset val="136"/>
      </rPr>
      <t>說　　明：</t>
    </r>
    <r>
      <rPr>
        <sz val="10"/>
        <color indexed="8"/>
        <rFont val="新細明體"/>
        <family val="1"/>
        <charset val="136"/>
      </rPr>
      <t>裁處罰鍰</t>
    </r>
    <r>
      <rPr>
        <sz val="10"/>
        <color indexed="8"/>
        <rFont val="Times New Roman"/>
        <family val="1"/>
      </rPr>
      <t>%</t>
    </r>
    <r>
      <rPr>
        <sz val="10"/>
        <color indexed="8"/>
        <rFont val="新細明體"/>
        <family val="1"/>
        <charset val="136"/>
      </rPr>
      <t>為繳納人</t>
    </r>
    <r>
      <rPr>
        <sz val="10"/>
        <color rgb="FF000000"/>
        <rFont val="新細明體"/>
        <family val="1"/>
        <charset val="136"/>
      </rPr>
      <t>次</t>
    </r>
    <r>
      <rPr>
        <sz val="10"/>
        <color indexed="8"/>
        <rFont val="新細明體"/>
        <family val="1"/>
        <charset val="136"/>
      </rPr>
      <t>除以裁處人</t>
    </r>
    <r>
      <rPr>
        <sz val="10"/>
        <color rgb="FF000000"/>
        <rFont val="新細明體"/>
        <family val="1"/>
        <charset val="136"/>
      </rPr>
      <t>次</t>
    </r>
    <r>
      <rPr>
        <sz val="10"/>
        <color indexed="8"/>
        <rFont val="新細明體"/>
        <family val="1"/>
        <charset val="136"/>
      </rPr>
      <t>，裁處罰鍰金額</t>
    </r>
    <r>
      <rPr>
        <sz val="10"/>
        <color indexed="8"/>
        <rFont val="Times New Roman"/>
        <family val="1"/>
      </rPr>
      <t>%</t>
    </r>
    <r>
      <rPr>
        <sz val="10"/>
        <color indexed="8"/>
        <rFont val="新細明體"/>
        <family val="1"/>
        <charset val="136"/>
      </rPr>
      <t>為繳納金額除以裁處金額。</t>
    </r>
    <phoneticPr fontId="5" type="noConversion"/>
  </si>
  <si>
    <r>
      <t>109年</t>
    </r>
    <r>
      <rPr>
        <sz val="12"/>
        <color indexed="8"/>
        <rFont val="新細明體"/>
        <family val="1"/>
        <charset val="136"/>
      </rPr>
      <t/>
    </r>
  </si>
  <si>
    <r>
      <t>108年</t>
    </r>
    <r>
      <rPr>
        <sz val="12"/>
        <color indexed="8"/>
        <rFont val="新細明體"/>
        <family val="1"/>
        <charset val="136"/>
      </rPr>
      <t/>
    </r>
  </si>
  <si>
    <r>
      <t>107年</t>
    </r>
    <r>
      <rPr>
        <sz val="12"/>
        <color indexed="8"/>
        <rFont val="新細明體"/>
        <family val="1"/>
        <charset val="136"/>
      </rPr>
      <t/>
    </r>
  </si>
  <si>
    <r>
      <t>106年</t>
    </r>
    <r>
      <rPr>
        <sz val="12"/>
        <color indexed="8"/>
        <rFont val="新細明體"/>
        <family val="1"/>
        <charset val="136"/>
      </rPr>
      <t/>
    </r>
  </si>
  <si>
    <r>
      <t>105年</t>
    </r>
    <r>
      <rPr>
        <sz val="12"/>
        <color indexed="8"/>
        <rFont val="新細明體"/>
        <family val="1"/>
        <charset val="136"/>
      </rPr>
      <t/>
    </r>
  </si>
  <si>
    <r>
      <t>104年</t>
    </r>
    <r>
      <rPr>
        <sz val="12"/>
        <color indexed="8"/>
        <rFont val="新細明體"/>
        <family val="1"/>
        <charset val="136"/>
      </rPr>
      <t/>
    </r>
  </si>
  <si>
    <r>
      <t>103年</t>
    </r>
    <r>
      <rPr>
        <sz val="12"/>
        <color indexed="8"/>
        <rFont val="新細明體"/>
        <family val="1"/>
        <charset val="136"/>
      </rPr>
      <t/>
    </r>
  </si>
  <si>
    <r>
      <t>102年</t>
    </r>
    <r>
      <rPr>
        <sz val="12"/>
        <color indexed="8"/>
        <rFont val="新細明體"/>
        <family val="1"/>
        <charset val="136"/>
      </rPr>
      <t/>
    </r>
  </si>
  <si>
    <t>%</t>
    <phoneticPr fontId="27" type="noConversion"/>
  </si>
  <si>
    <r>
      <rPr>
        <sz val="12"/>
        <color indexed="8"/>
        <rFont val="新細明體"/>
        <family val="1"/>
        <charset val="136"/>
      </rPr>
      <t>繳納金額</t>
    </r>
  </si>
  <si>
    <r>
      <rPr>
        <sz val="12"/>
        <color theme="1"/>
        <rFont val="新細明體"/>
        <family val="1"/>
        <charset val="136"/>
      </rPr>
      <t>裁處金額</t>
    </r>
    <phoneticPr fontId="27" type="noConversion"/>
  </si>
  <si>
    <r>
      <rPr>
        <sz val="12"/>
        <color indexed="8"/>
        <rFont val="新細明體"/>
        <family val="1"/>
        <charset val="136"/>
      </rPr>
      <t>繳納人次</t>
    </r>
  </si>
  <si>
    <r>
      <rPr>
        <sz val="12"/>
        <color indexed="8"/>
        <rFont val="新細明體"/>
        <family val="1"/>
        <charset val="136"/>
      </rPr>
      <t>裁處人次</t>
    </r>
  </si>
  <si>
    <r>
      <rPr>
        <sz val="12"/>
        <color theme="1"/>
        <rFont val="新細明體"/>
        <family val="1"/>
        <charset val="136"/>
      </rPr>
      <t>應接受人次</t>
    </r>
    <phoneticPr fontId="28" type="noConversion"/>
  </si>
  <si>
    <r>
      <rPr>
        <sz val="12"/>
        <color theme="1"/>
        <rFont val="新細明體"/>
        <family val="1"/>
        <charset val="136"/>
      </rPr>
      <t>裁處罰鍰金額</t>
    </r>
    <phoneticPr fontId="27" type="noConversion"/>
  </si>
  <si>
    <r>
      <rPr>
        <sz val="12"/>
        <color indexed="8"/>
        <rFont val="新細明體"/>
        <family val="1"/>
        <charset val="136"/>
      </rPr>
      <t>裁處罰鍰</t>
    </r>
  </si>
  <si>
    <r>
      <rPr>
        <sz val="12"/>
        <color theme="1"/>
        <rFont val="新細明體"/>
        <family val="1"/>
        <charset val="136"/>
      </rPr>
      <t>裁處講習</t>
    </r>
    <phoneticPr fontId="27" type="noConversion"/>
  </si>
  <si>
    <t>其他</t>
  </si>
  <si>
    <t>澳門</t>
  </si>
  <si>
    <t>緬甸</t>
  </si>
  <si>
    <t>日本</t>
  </si>
  <si>
    <t>韓國</t>
  </si>
  <si>
    <t>香港</t>
  </si>
  <si>
    <t>美國</t>
  </si>
  <si>
    <t>馬來西亞</t>
  </si>
  <si>
    <t>菲律賓</t>
  </si>
  <si>
    <t>印尼</t>
  </si>
  <si>
    <t>泰國</t>
  </si>
  <si>
    <t>越南</t>
  </si>
  <si>
    <t>總計</t>
  </si>
  <si>
    <t>其  他</t>
  </si>
  <si>
    <t>藏匿人犯及湮滅證據罪</t>
  </si>
  <si>
    <t>搶奪強盜及海盜罪</t>
  </si>
  <si>
    <t xml:space="preserve">殺人罪 </t>
  </si>
  <si>
    <t>　　　　　</t>
    <phoneticPr fontId="9" type="noConversion"/>
  </si>
  <si>
    <t>兒童及少年性剝削防制條例</t>
  </si>
  <si>
    <t>警察機關查獲犯罪嫌疑</t>
    <phoneticPr fontId="5" type="noConversion"/>
  </si>
  <si>
    <t>資料來源：內政部警政署刑事警察局、法務部統計處。</t>
    <phoneticPr fontId="5" type="noConversion"/>
  </si>
  <si>
    <t>高齡人數</t>
    <phoneticPr fontId="5" type="noConversion"/>
  </si>
  <si>
    <t>高齡
年中人口數</t>
    <phoneticPr fontId="19" type="noConversion"/>
  </si>
  <si>
    <t>女性
年中人口數</t>
    <phoneticPr fontId="19" type="noConversion"/>
  </si>
  <si>
    <t>警察機關查獲犯罪嫌疑</t>
    <phoneticPr fontId="5" type="noConversion"/>
  </si>
  <si>
    <t>女性人數</t>
    <phoneticPr fontId="5" type="noConversion"/>
  </si>
  <si>
    <t>人</t>
    <phoneticPr fontId="9" type="noConversion"/>
  </si>
  <si>
    <t>人</t>
    <phoneticPr fontId="9" type="noConversion"/>
  </si>
  <si>
    <t>人</t>
    <phoneticPr fontId="5" type="noConversion"/>
  </si>
  <si>
    <t>資料來源：內政部警政署刑事警察局、法務部統計處。</t>
    <phoneticPr fontId="9" type="noConversion"/>
  </si>
  <si>
    <r>
      <rPr>
        <sz val="12"/>
        <rFont val="新細明體"/>
        <family val="1"/>
        <charset val="136"/>
      </rPr>
      <t>合</t>
    </r>
    <r>
      <rPr>
        <sz val="12"/>
        <rFont val="新細明體"/>
        <family val="1"/>
        <charset val="136"/>
      </rPr>
      <t>計</t>
    </r>
    <phoneticPr fontId="9" type="noConversion"/>
  </si>
  <si>
    <r>
      <rPr>
        <sz val="12"/>
        <rFont val="新細明體"/>
        <family val="1"/>
        <charset val="136"/>
      </rPr>
      <t>男</t>
    </r>
    <r>
      <rPr>
        <sz val="12"/>
        <rFont val="新細明體"/>
        <family val="1"/>
        <charset val="136"/>
      </rPr>
      <t>性</t>
    </r>
    <phoneticPr fontId="9" type="noConversion"/>
  </si>
  <si>
    <r>
      <rPr>
        <sz val="12"/>
        <rFont val="新細明體"/>
        <family val="1"/>
        <charset val="136"/>
      </rPr>
      <t>女</t>
    </r>
    <r>
      <rPr>
        <sz val="12"/>
        <rFont val="新細明體"/>
        <family val="1"/>
        <charset val="136"/>
      </rPr>
      <t>性</t>
    </r>
    <phoneticPr fontId="5" type="noConversion"/>
  </si>
  <si>
    <r>
      <rPr>
        <sz val="10"/>
        <rFont val="新細明體"/>
        <family val="1"/>
        <charset val="136"/>
      </rPr>
      <t>資料來源：法務部統計處。</t>
    </r>
    <phoneticPr fontId="9" type="noConversion"/>
  </si>
  <si>
    <t>新入所受觀察勒戒</t>
    <phoneticPr fontId="9" type="noConversion"/>
  </si>
  <si>
    <t>新入所受戒治</t>
    <phoneticPr fontId="9" type="noConversion"/>
  </si>
  <si>
    <t>新入監</t>
    <phoneticPr fontId="9" type="noConversion"/>
  </si>
  <si>
    <t>保護管束新收</t>
    <phoneticPr fontId="9" type="noConversion"/>
  </si>
  <si>
    <r>
      <rPr>
        <sz val="10"/>
        <rFont val="新細明體"/>
        <family val="1"/>
        <charset val="136"/>
      </rPr>
      <t>　　　　　</t>
    </r>
    <r>
      <rPr>
        <sz val="10"/>
        <rFont val="Times New Roman"/>
        <family val="1"/>
      </rPr>
      <t/>
    </r>
    <phoneticPr fontId="9" type="noConversion"/>
  </si>
  <si>
    <r>
      <rPr>
        <sz val="10"/>
        <rFont val="新細明體"/>
        <family val="1"/>
        <charset val="136"/>
      </rPr>
      <t>　　　　　</t>
    </r>
    <r>
      <rPr>
        <sz val="10"/>
        <rFont val="Times New Roman"/>
        <family val="1"/>
      </rPr>
      <t/>
    </r>
    <phoneticPr fontId="5" type="noConversion"/>
  </si>
  <si>
    <r>
      <rPr>
        <sz val="10"/>
        <rFont val="新細明體"/>
        <family val="1"/>
        <charset val="136"/>
      </rPr>
      <t>　　　　　</t>
    </r>
    <r>
      <rPr>
        <sz val="10"/>
        <rFont val="標楷體"/>
        <family val="4"/>
        <charset val="136"/>
      </rPr>
      <t/>
    </r>
    <phoneticPr fontId="5" type="noConversion"/>
  </si>
  <si>
    <t>資料來源：法務部統計處。</t>
    <phoneticPr fontId="9" type="noConversion"/>
  </si>
  <si>
    <t>警察機關查獲犯罪嫌疑</t>
    <phoneticPr fontId="9" type="noConversion"/>
  </si>
  <si>
    <r>
      <rPr>
        <sz val="12"/>
        <rFont val="新細明體"/>
        <family val="1"/>
        <charset val="136"/>
      </rPr>
      <t>總</t>
    </r>
    <r>
      <rPr>
        <sz val="12"/>
        <rFont val="新細明體"/>
        <family val="1"/>
        <charset val="136"/>
      </rPr>
      <t>計</t>
    </r>
    <phoneticPr fontId="9" type="noConversion"/>
  </si>
  <si>
    <r>
      <rPr>
        <sz val="15"/>
        <rFont val="新細明體"/>
        <family val="1"/>
        <charset val="136"/>
      </rPr>
      <t>表</t>
    </r>
    <r>
      <rPr>
        <sz val="15"/>
        <rFont val="Times New Roman"/>
        <family val="1"/>
      </rPr>
      <t>4-1-3</t>
    </r>
    <r>
      <rPr>
        <sz val="15"/>
        <rFont val="新細明體"/>
        <family val="1"/>
        <charset val="136"/>
      </rPr>
      <t>　近</t>
    </r>
    <r>
      <rPr>
        <sz val="15"/>
        <rFont val="Times New Roman"/>
        <family val="1"/>
      </rPr>
      <t>10</t>
    </r>
    <r>
      <rPr>
        <sz val="15"/>
        <rFont val="新細明體"/>
        <family val="1"/>
        <charset val="136"/>
      </rPr>
      <t>年女性犯罪者之處遇</t>
    </r>
    <phoneticPr fontId="9" type="noConversion"/>
  </si>
  <si>
    <r>
      <rPr>
        <sz val="12"/>
        <rFont val="新細明體"/>
        <family val="1"/>
        <charset val="136"/>
      </rPr>
      <t>其他</t>
    </r>
    <phoneticPr fontId="5" type="noConversion"/>
  </si>
  <si>
    <t>總計</t>
    <phoneticPr fontId="19" type="noConversion"/>
  </si>
  <si>
    <t>矯正階段</t>
    <phoneticPr fontId="9" type="noConversion"/>
  </si>
  <si>
    <t>總計</t>
    <phoneticPr fontId="19" type="noConversion"/>
  </si>
  <si>
    <t>女性人數</t>
    <phoneticPr fontId="9" type="noConversion"/>
  </si>
  <si>
    <t>總計</t>
    <phoneticPr fontId="19" type="noConversion"/>
  </si>
  <si>
    <t>高齡人數</t>
    <phoneticPr fontId="9" type="noConversion"/>
  </si>
  <si>
    <t>矯正階段</t>
    <phoneticPr fontId="9" type="noConversion"/>
  </si>
  <si>
    <r>
      <rPr>
        <sz val="15"/>
        <rFont val="新細明體"/>
        <family val="1"/>
        <charset val="136"/>
      </rPr>
      <t>表</t>
    </r>
    <r>
      <rPr>
        <sz val="15"/>
        <rFont val="Times New Roman"/>
        <family val="1"/>
      </rPr>
      <t>4-3-2</t>
    </r>
    <r>
      <rPr>
        <sz val="15"/>
        <rFont val="新細明體"/>
        <family val="1"/>
        <charset val="136"/>
      </rPr>
      <t>　近</t>
    </r>
    <r>
      <rPr>
        <sz val="15"/>
        <rFont val="Times New Roman"/>
        <family val="1"/>
      </rPr>
      <t>10</t>
    </r>
    <r>
      <rPr>
        <sz val="15"/>
        <rFont val="新細明體"/>
        <family val="1"/>
        <charset val="136"/>
      </rPr>
      <t>年地方檢察署執行毒品危害防制條例裁判確定有罪人數</t>
    </r>
    <r>
      <rPr>
        <sz val="15"/>
        <rFont val="Times New Roman"/>
        <family val="1"/>
      </rPr>
      <t xml:space="preserve"> </t>
    </r>
    <phoneticPr fontId="9" type="noConversion"/>
  </si>
  <si>
    <r>
      <rPr>
        <sz val="10"/>
        <rFont val="新細明體"/>
        <family val="1"/>
        <charset val="136"/>
      </rPr>
      <t>資料來源：法務部統計處。</t>
    </r>
    <phoneticPr fontId="19" type="noConversion"/>
  </si>
  <si>
    <r>
      <rPr>
        <sz val="12"/>
        <rFont val="新細明體"/>
        <family val="1"/>
        <charset val="136"/>
      </rPr>
      <t>持有</t>
    </r>
    <phoneticPr fontId="9" type="noConversion"/>
  </si>
  <si>
    <r>
      <rPr>
        <sz val="10"/>
        <rFont val="新細明體"/>
        <family val="1"/>
        <charset val="136"/>
      </rPr>
      <t>資料來源：法務部統計處。</t>
    </r>
    <phoneticPr fontId="9" type="noConversion"/>
  </si>
  <si>
    <t>撤銷緩起訴處分</t>
    <phoneticPr fontId="9" type="noConversion"/>
  </si>
  <si>
    <t>附命戒癮治療緩起訴處分</t>
    <phoneticPr fontId="9" type="noConversion"/>
  </si>
  <si>
    <t>新入所受觀察勒戒</t>
    <phoneticPr fontId="9" type="noConversion"/>
  </si>
  <si>
    <t>新入所受戒治</t>
    <phoneticPr fontId="9" type="noConversion"/>
  </si>
  <si>
    <t>新入所受戒治</t>
    <phoneticPr fontId="9" type="noConversion"/>
  </si>
  <si>
    <t>保護管束新收</t>
    <phoneticPr fontId="9" type="noConversion"/>
  </si>
  <si>
    <t>資料來源：法務部統計處。</t>
    <phoneticPr fontId="9" type="noConversion"/>
  </si>
  <si>
    <r>
      <rPr>
        <sz val="10"/>
        <rFont val="新細明體"/>
        <family val="1"/>
        <charset val="136"/>
      </rPr>
      <t>資料來源：內政部警政署刑事警察局。</t>
    </r>
    <phoneticPr fontId="19" type="noConversion"/>
  </si>
  <si>
    <r>
      <rPr>
        <sz val="10"/>
        <rFont val="新細明體"/>
        <family val="1"/>
        <charset val="136"/>
      </rPr>
      <t>資料來源：法務部統計處。</t>
    </r>
    <phoneticPr fontId="9" type="noConversion"/>
  </si>
  <si>
    <r>
      <rPr>
        <sz val="10"/>
        <rFont val="新細明體"/>
        <family val="1"/>
        <charset val="136"/>
      </rPr>
      <t>資料來源：法務部統計處。</t>
    </r>
    <phoneticPr fontId="9" type="noConversion"/>
  </si>
  <si>
    <t>製販運輸</t>
    <phoneticPr fontId="9" type="noConversion"/>
  </si>
  <si>
    <r>
      <rPr>
        <sz val="10"/>
        <rFont val="新細明體"/>
        <family val="1"/>
        <charset val="136"/>
      </rPr>
      <t>說　　明：製販運輸，含單純製販運輸，及製販運輸兼施用。</t>
    </r>
    <phoneticPr fontId="5" type="noConversion"/>
  </si>
  <si>
    <r>
      <rPr>
        <sz val="15"/>
        <color theme="1"/>
        <rFont val="新細明體"/>
        <family val="1"/>
        <charset val="136"/>
      </rPr>
      <t>表</t>
    </r>
    <r>
      <rPr>
        <sz val="15"/>
        <color theme="1"/>
        <rFont val="Times New Roman"/>
        <family val="1"/>
      </rPr>
      <t xml:space="preserve">4-1-1   </t>
    </r>
    <r>
      <rPr>
        <sz val="15"/>
        <color theme="1"/>
        <rFont val="新細明體"/>
        <family val="1"/>
        <charset val="136"/>
      </rPr>
      <t>近</t>
    </r>
    <r>
      <rPr>
        <sz val="15"/>
        <color theme="1"/>
        <rFont val="Times New Roman"/>
        <family val="1"/>
      </rPr>
      <t>10</t>
    </r>
    <r>
      <rPr>
        <sz val="15"/>
        <color theme="1"/>
        <rFont val="新細明體"/>
        <family val="1"/>
        <charset val="136"/>
      </rPr>
      <t>年女性犯罪嫌疑與確定有罪人數</t>
    </r>
    <phoneticPr fontId="9" type="noConversion"/>
  </si>
  <si>
    <r>
      <rPr>
        <sz val="15"/>
        <color theme="1"/>
        <rFont val="新細明體"/>
        <family val="1"/>
        <charset val="136"/>
      </rPr>
      <t>表</t>
    </r>
    <r>
      <rPr>
        <sz val="15"/>
        <color theme="1"/>
        <rFont val="Times New Roman"/>
        <family val="1"/>
      </rPr>
      <t xml:space="preserve">4-2-1   </t>
    </r>
    <r>
      <rPr>
        <sz val="15"/>
        <color theme="1"/>
        <rFont val="新細明體"/>
        <family val="1"/>
        <charset val="136"/>
      </rPr>
      <t>近</t>
    </r>
    <r>
      <rPr>
        <sz val="15"/>
        <color theme="1"/>
        <rFont val="Times New Roman"/>
        <family val="1"/>
      </rPr>
      <t>10</t>
    </r>
    <r>
      <rPr>
        <sz val="15"/>
        <color theme="1"/>
        <rFont val="新細明體"/>
        <family val="1"/>
        <charset val="136"/>
      </rPr>
      <t>年高齡犯罪嫌疑與確定有罪人數</t>
    </r>
    <phoneticPr fontId="9" type="noConversion"/>
  </si>
  <si>
    <r>
      <rPr>
        <sz val="15"/>
        <color theme="1"/>
        <rFont val="新細明體"/>
        <family val="1"/>
        <charset val="136"/>
      </rPr>
      <t>表</t>
    </r>
    <r>
      <rPr>
        <sz val="15"/>
        <color theme="1"/>
        <rFont val="Times New Roman"/>
        <family val="1"/>
      </rPr>
      <t>4-3-1</t>
    </r>
    <r>
      <rPr>
        <sz val="15"/>
        <color theme="1"/>
        <rFont val="新細明體"/>
        <family val="1"/>
        <charset val="136"/>
      </rPr>
      <t>　近</t>
    </r>
    <r>
      <rPr>
        <sz val="15"/>
        <color theme="1"/>
        <rFont val="Times New Roman"/>
        <family val="1"/>
      </rPr>
      <t>10</t>
    </r>
    <r>
      <rPr>
        <sz val="15"/>
        <color theme="1"/>
        <rFont val="新細明體"/>
        <family val="1"/>
        <charset val="136"/>
      </rPr>
      <t>年毒品犯罪嫌疑與確定有罪人數</t>
    </r>
    <phoneticPr fontId="9" type="noConversion"/>
  </si>
  <si>
    <r>
      <t>110</t>
    </r>
    <r>
      <rPr>
        <sz val="12"/>
        <rFont val="細明體"/>
        <family val="3"/>
        <charset val="136"/>
      </rPr>
      <t>年</t>
    </r>
    <r>
      <rPr>
        <sz val="12"/>
        <rFont val="新細明體"/>
        <family val="1"/>
        <charset val="136"/>
      </rPr>
      <t/>
    </r>
    <phoneticPr fontId="19" type="noConversion"/>
  </si>
  <si>
    <r>
      <t>110</t>
    </r>
    <r>
      <rPr>
        <sz val="12"/>
        <color theme="1"/>
        <rFont val="細明體"/>
        <family val="3"/>
        <charset val="136"/>
      </rPr>
      <t>年</t>
    </r>
    <r>
      <rPr>
        <sz val="12"/>
        <color indexed="8"/>
        <rFont val="新細明體"/>
        <family val="1"/>
        <charset val="136"/>
      </rPr>
      <t/>
    </r>
    <phoneticPr fontId="19" type="noConversion"/>
  </si>
  <si>
    <t>公平交易法</t>
  </si>
  <si>
    <t>著作權法</t>
  </si>
  <si>
    <t>勞動基準法</t>
  </si>
  <si>
    <t>證券投資信託及顧問法</t>
  </si>
  <si>
    <t>證券交易法</t>
  </si>
  <si>
    <t>總統副總統選舉罷免法</t>
  </si>
  <si>
    <t>妨害投票罪</t>
  </si>
  <si>
    <t>藏匿人犯罪</t>
  </si>
  <si>
    <t>期貨交易法</t>
  </si>
  <si>
    <t>誣告罪</t>
  </si>
  <si>
    <t>醫師法</t>
  </si>
  <si>
    <t>個人資料保護法</t>
  </si>
  <si>
    <t>偽造有價證券罪</t>
  </si>
  <si>
    <t>公司法</t>
  </si>
  <si>
    <t>建築法</t>
  </si>
  <si>
    <t>妨害國幣懲治條例</t>
  </si>
  <si>
    <t>公職人員選舉罷免法</t>
  </si>
  <si>
    <t>妨害電腦使用罪</t>
  </si>
  <si>
    <t>背信罪</t>
  </si>
  <si>
    <t>稅捐稽徵法</t>
  </si>
  <si>
    <t>保險法</t>
  </si>
  <si>
    <t>臺灣地區與大陸地區人民關係條例</t>
  </si>
  <si>
    <t>水污染防治法</t>
  </si>
  <si>
    <t>職業安全衛生法</t>
  </si>
  <si>
    <t>褻瀆祀典及侵害墳墓屍體罪</t>
  </si>
  <si>
    <t>農藥管理法</t>
  </si>
  <si>
    <t>政府採購法</t>
  </si>
  <si>
    <t>區域計畫法</t>
  </si>
  <si>
    <t>偽造貨幣罪</t>
  </si>
  <si>
    <t>偽證罪</t>
  </si>
  <si>
    <t>食品安全衛生管理法</t>
  </si>
  <si>
    <t>湮滅證據罪</t>
  </si>
  <si>
    <t>水土保持法</t>
  </si>
  <si>
    <t>懲治走私條例</t>
  </si>
  <si>
    <t>妨害農工商罪</t>
  </si>
  <si>
    <t>野生動物保育法</t>
  </si>
  <si>
    <t>都市計畫法</t>
  </si>
  <si>
    <t>貪污治罪條例</t>
  </si>
  <si>
    <t>空氣污染防制法</t>
  </si>
  <si>
    <t>律師法</t>
  </si>
  <si>
    <t>恐嚇取財得利罪</t>
  </si>
  <si>
    <t>瀆職罪</t>
  </si>
  <si>
    <t>重利罪</t>
  </si>
  <si>
    <t>營業秘密法</t>
  </si>
  <si>
    <t>搶奪罪</t>
  </si>
  <si>
    <t>強盜罪</t>
  </si>
  <si>
    <t>妨害秩序罪</t>
  </si>
  <si>
    <t>組織犯罪防制條例</t>
  </si>
  <si>
    <t>脫逃罪</t>
  </si>
  <si>
    <t>墮胎罪</t>
  </si>
  <si>
    <t>通訊保障及監察法</t>
  </si>
  <si>
    <t>山坡地保育利用條例</t>
  </si>
  <si>
    <t>漁會法</t>
  </si>
  <si>
    <t>水利法</t>
  </si>
  <si>
    <t>電業法</t>
  </si>
  <si>
    <t>票券金融管理法</t>
  </si>
  <si>
    <t>農會法</t>
  </si>
  <si>
    <t>健康食品管理法</t>
  </si>
  <si>
    <t>農業金融法</t>
  </si>
  <si>
    <t>化粧品衛生管理條例</t>
  </si>
  <si>
    <t>國家安全法</t>
  </si>
  <si>
    <t>-</t>
  </si>
  <si>
    <r>
      <t>110年</t>
    </r>
    <r>
      <rPr>
        <sz val="12"/>
        <rFont val="新細明體"/>
        <family val="1"/>
        <charset val="136"/>
      </rPr>
      <t/>
    </r>
  </si>
  <si>
    <r>
      <t>101</t>
    </r>
    <r>
      <rPr>
        <sz val="12"/>
        <rFont val="新細明體"/>
        <family val="1"/>
        <charset val="136"/>
      </rPr>
      <t>年</t>
    </r>
    <phoneticPr fontId="9" type="noConversion"/>
  </si>
  <si>
    <t>偵結緩起訴處分</t>
    <phoneticPr fontId="9" type="noConversion"/>
  </si>
  <si>
    <t>新入所被告</t>
    <phoneticPr fontId="9" type="noConversion"/>
  </si>
  <si>
    <t>新入所被告</t>
    <phoneticPr fontId="9" type="noConversion"/>
  </si>
  <si>
    <r>
      <rPr>
        <sz val="12"/>
        <rFont val="細明體"/>
        <family val="3"/>
        <charset val="136"/>
      </rPr>
      <t>公</t>
    </r>
    <r>
      <rPr>
        <sz val="12"/>
        <rFont val="細明體"/>
        <family val="3"/>
        <charset val="136"/>
      </rPr>
      <t>共</t>
    </r>
    <r>
      <rPr>
        <sz val="12"/>
        <rFont val="細明體"/>
        <family val="3"/>
        <charset val="136"/>
      </rPr>
      <t>危</t>
    </r>
    <r>
      <rPr>
        <sz val="12"/>
        <rFont val="細明體"/>
        <family val="3"/>
        <charset val="136"/>
      </rPr>
      <t>險罪</t>
    </r>
    <phoneticPr fontId="9" type="noConversion"/>
  </si>
  <si>
    <t>總計</t>
    <phoneticPr fontId="19" type="noConversion"/>
  </si>
  <si>
    <t>比率</t>
    <phoneticPr fontId="9" type="noConversion"/>
  </si>
  <si>
    <r>
      <rPr>
        <sz val="10"/>
        <rFont val="新細明體"/>
        <family val="1"/>
        <charset val="136"/>
      </rPr>
      <t>說　　明：</t>
    </r>
    <r>
      <rPr>
        <sz val="10"/>
        <rFont val="Times New Roman"/>
        <family val="1"/>
      </rPr>
      <t xml:space="preserve">1. </t>
    </r>
    <r>
      <rPr>
        <sz val="10"/>
        <rFont val="新細明體"/>
        <family val="1"/>
        <charset val="136"/>
      </rPr>
      <t>本表高齡犯罪者指</t>
    </r>
    <r>
      <rPr>
        <sz val="10"/>
        <rFont val="Times New Roman"/>
        <family val="1"/>
      </rPr>
      <t>60</t>
    </r>
    <r>
      <rPr>
        <sz val="10"/>
        <rFont val="新細明體"/>
        <family val="1"/>
        <charset val="136"/>
      </rPr>
      <t>歲以上之犯罪人。
　　　　　</t>
    </r>
    <r>
      <rPr>
        <sz val="10"/>
        <rFont val="Times New Roman"/>
        <family val="1"/>
      </rPr>
      <t xml:space="preserve">2. </t>
    </r>
    <r>
      <rPr>
        <sz val="10"/>
        <rFont val="新細明體"/>
        <family val="1"/>
        <charset val="136"/>
      </rPr>
      <t>本表總計人數不含法人。</t>
    </r>
    <phoneticPr fontId="9" type="noConversion"/>
  </si>
  <si>
    <t>殺人罪(不含過失致死)</t>
  </si>
  <si>
    <t>過失致死</t>
  </si>
  <si>
    <t>擄人勒贖罪</t>
  </si>
  <si>
    <t>妨害兵役治罪條例</t>
  </si>
  <si>
    <t>信用合作社法</t>
  </si>
  <si>
    <t>勞動檢查法</t>
  </si>
  <si>
    <t>管理外匯條例</t>
  </si>
  <si>
    <t>其他</t>
    <phoneticPr fontId="19" type="noConversion"/>
  </si>
  <si>
    <r>
      <rPr>
        <sz val="12"/>
        <rFont val="新細明體"/>
        <family val="1"/>
        <charset val="136"/>
      </rPr>
      <t>比率</t>
    </r>
    <phoneticPr fontId="9" type="noConversion"/>
  </si>
  <si>
    <t>110年</t>
  </si>
  <si>
    <t>111年</t>
    <phoneticPr fontId="19" type="noConversion"/>
  </si>
  <si>
    <t>101年</t>
  </si>
  <si>
    <t>102年</t>
  </si>
  <si>
    <t>103年</t>
  </si>
  <si>
    <t>104年</t>
  </si>
  <si>
    <t>105年</t>
  </si>
  <si>
    <t>106年</t>
  </si>
  <si>
    <t>107年</t>
  </si>
  <si>
    <t>108年</t>
  </si>
  <si>
    <t>109年</t>
  </si>
  <si>
    <t>106年</t>
    <phoneticPr fontId="19" type="noConversion"/>
  </si>
  <si>
    <r>
      <rPr>
        <sz val="10"/>
        <rFont val="新細明體"/>
        <family val="1"/>
        <charset val="136"/>
      </rPr>
      <t xml:space="preserve">說　　明：1.毒品罪包括毒品危害防制條例、肅清煙毒條例及麻醉藥品管理條例。 
</t>
    </r>
    <r>
      <rPr>
        <sz val="10"/>
        <rFont val="Times New Roman"/>
        <family val="1"/>
      </rPr>
      <t xml:space="preserve">                    2. %</t>
    </r>
    <r>
      <rPr>
        <sz val="10"/>
        <rFont val="新細明體"/>
        <family val="1"/>
        <charset val="136"/>
      </rPr>
      <t>為各性別犯罪人數除以該項總人數再乘以</t>
    </r>
    <r>
      <rPr>
        <sz val="10"/>
        <rFont val="Times New Roman"/>
        <family val="1"/>
      </rPr>
      <t>100</t>
    </r>
    <r>
      <rPr>
        <sz val="10"/>
        <rFont val="新細明體"/>
        <family val="1"/>
        <charset val="136"/>
      </rPr>
      <t>。</t>
    </r>
    <phoneticPr fontId="9" type="noConversion"/>
  </si>
  <si>
    <t>111年</t>
    <phoneticPr fontId="9" type="noConversion"/>
  </si>
  <si>
    <t>1-1-2</t>
    <phoneticPr fontId="19" type="noConversion"/>
  </si>
  <si>
    <r>
      <rPr>
        <sz val="10"/>
        <rFont val="新細明體"/>
        <family val="1"/>
        <charset val="136"/>
      </rPr>
      <t>說　　明：</t>
    </r>
    <r>
      <rPr>
        <sz val="10"/>
        <rFont val="Times New Roman"/>
        <family val="1"/>
      </rPr>
      <t xml:space="preserve">1. </t>
    </r>
    <r>
      <rPr>
        <sz val="10"/>
        <rFont val="新細明體"/>
        <family val="1"/>
        <charset val="136"/>
      </rPr>
      <t>女性犯罪嫌疑</t>
    </r>
    <r>
      <rPr>
        <sz val="10"/>
        <rFont val="Times New Roman"/>
        <family val="1"/>
      </rPr>
      <t>%</t>
    </r>
    <r>
      <rPr>
        <sz val="10"/>
        <rFont val="新細明體"/>
        <family val="1"/>
        <charset val="136"/>
      </rPr>
      <t>，係女性犯罪嫌疑人數占全年全般刑案犯罪嫌疑總人數比率。總人數資料詳如表</t>
    </r>
    <r>
      <rPr>
        <sz val="10"/>
        <rFont val="Times New Roman"/>
        <family val="1"/>
      </rPr>
      <t>1-1-2</t>
    </r>
    <r>
      <rPr>
        <sz val="10"/>
        <rFont val="新細明體"/>
        <family val="1"/>
        <charset val="136"/>
      </rPr>
      <t>。
　　　　　</t>
    </r>
    <r>
      <rPr>
        <sz val="10"/>
        <rFont val="Times New Roman"/>
        <family val="1"/>
      </rPr>
      <t xml:space="preserve">2. </t>
    </r>
    <r>
      <rPr>
        <sz val="10"/>
        <rFont val="新細明體"/>
        <family val="1"/>
        <charset val="136"/>
      </rPr>
      <t>女性犯罪人口率</t>
    </r>
    <r>
      <rPr>
        <sz val="10"/>
        <rFont val="Times New Roman"/>
        <family val="1"/>
      </rPr>
      <t xml:space="preserve"> = </t>
    </r>
    <r>
      <rPr>
        <sz val="10"/>
        <rFont val="新細明體"/>
        <family val="1"/>
        <charset val="136"/>
      </rPr>
      <t>女性人數</t>
    </r>
    <r>
      <rPr>
        <sz val="10"/>
        <rFont val="Times New Roman"/>
        <family val="1"/>
      </rPr>
      <t>/</t>
    </r>
    <r>
      <rPr>
        <sz val="10"/>
        <rFont val="新細明體"/>
        <family val="1"/>
        <charset val="136"/>
      </rPr>
      <t>女性年中人口數</t>
    </r>
    <r>
      <rPr>
        <sz val="10"/>
        <rFont val="Times New Roman"/>
        <family val="1"/>
      </rPr>
      <t>*100,000</t>
    </r>
    <r>
      <rPr>
        <sz val="10"/>
        <rFont val="新細明體"/>
        <family val="1"/>
        <charset val="136"/>
      </rPr>
      <t>人。
　　　　　</t>
    </r>
    <r>
      <rPr>
        <sz val="10"/>
        <rFont val="Times New Roman"/>
        <family val="1"/>
      </rPr>
      <t xml:space="preserve">3. </t>
    </r>
    <r>
      <rPr>
        <sz val="10"/>
        <rFont val="新細明體"/>
        <family val="1"/>
        <charset val="136"/>
      </rPr>
      <t>執行裁判確定有罪人數係指各級法院裁判確定有罪移送檢察機關執行之人數，以下各表均同。
　　　　　</t>
    </r>
    <r>
      <rPr>
        <sz val="10"/>
        <rFont val="Times New Roman"/>
        <family val="1"/>
      </rPr>
      <t xml:space="preserve">4. </t>
    </r>
    <r>
      <rPr>
        <sz val="10"/>
        <rFont val="新細明體"/>
        <family val="1"/>
        <charset val="136"/>
      </rPr>
      <t xml:space="preserve">執行裁判確定有罪之合計列不含法人。
</t>
    </r>
    <r>
      <rPr>
        <sz val="10"/>
        <rFont val="Times New Roman"/>
        <family val="1"/>
      </rPr>
      <t/>
    </r>
    <phoneticPr fontId="9" type="noConversion"/>
  </si>
  <si>
    <t>外患罪</t>
  </si>
  <si>
    <t>偽造度量衡罪</t>
  </si>
  <si>
    <r>
      <rPr>
        <sz val="12"/>
        <rFont val="細明體"/>
        <family val="3"/>
        <charset val="136"/>
      </rPr>
      <t>總計</t>
    </r>
    <phoneticPr fontId="19" type="noConversion"/>
  </si>
  <si>
    <r>
      <rPr>
        <sz val="10"/>
        <color theme="1"/>
        <rFont val="新細明體"/>
        <family val="1"/>
        <charset val="136"/>
      </rPr>
      <t>資料來源：法務部統計處。</t>
    </r>
    <phoneticPr fontId="9" type="noConversion"/>
  </si>
  <si>
    <r>
      <rPr>
        <sz val="12"/>
        <rFont val="細明體"/>
        <family val="3"/>
        <charset val="136"/>
      </rPr>
      <t>不能安全駕駛罪</t>
    </r>
    <phoneticPr fontId="19" type="noConversion"/>
  </si>
  <si>
    <r>
      <rPr>
        <sz val="12"/>
        <rFont val="細明體"/>
        <family val="3"/>
        <charset val="136"/>
      </rPr>
      <t>其他公共危險罪</t>
    </r>
    <phoneticPr fontId="19" type="noConversion"/>
  </si>
  <si>
    <t>過失傷害</t>
    <phoneticPr fontId="19" type="noConversion"/>
  </si>
  <si>
    <t>傷害罪（不含過失傷害）</t>
    <phoneticPr fontId="19" type="noConversion"/>
  </si>
  <si>
    <r>
      <rPr>
        <sz val="15"/>
        <rFont val="新細明體"/>
        <family val="1"/>
        <charset val="136"/>
      </rPr>
      <t>表</t>
    </r>
    <r>
      <rPr>
        <sz val="15"/>
        <rFont val="Times New Roman"/>
        <family val="1"/>
      </rPr>
      <t>4-1-2</t>
    </r>
    <r>
      <rPr>
        <sz val="15"/>
        <rFont val="新細明體"/>
        <family val="1"/>
        <charset val="136"/>
      </rPr>
      <t>　近</t>
    </r>
    <r>
      <rPr>
        <sz val="15"/>
        <rFont val="Times New Roman"/>
        <family val="1"/>
      </rPr>
      <t>10</t>
    </r>
    <r>
      <rPr>
        <sz val="15"/>
        <rFont val="新細明體"/>
        <family val="1"/>
        <charset val="136"/>
      </rPr>
      <t>年地方檢察署執行裁判確定有罪女性主要罪名及女性比率</t>
    </r>
    <phoneticPr fontId="9" type="noConversion"/>
  </si>
  <si>
    <r>
      <rPr>
        <sz val="10"/>
        <rFont val="新細明體"/>
        <family val="1"/>
        <charset val="136"/>
      </rPr>
      <t>說　　明：</t>
    </r>
    <r>
      <rPr>
        <sz val="10"/>
        <rFont val="Times New Roman"/>
        <family val="1"/>
      </rPr>
      <t xml:space="preserve">1. </t>
    </r>
    <r>
      <rPr>
        <sz val="10"/>
        <rFont val="新細明體"/>
        <family val="1"/>
        <charset val="136"/>
      </rPr>
      <t>本表總計人數不含法人。
　　　　　</t>
    </r>
    <r>
      <rPr>
        <sz val="10"/>
        <rFont val="Times New Roman"/>
        <family val="1"/>
      </rPr>
      <t xml:space="preserve">2. </t>
    </r>
    <r>
      <rPr>
        <sz val="10"/>
        <rFont val="新細明體"/>
        <family val="1"/>
        <charset val="136"/>
      </rPr>
      <t>本表殺人罪不含過失致死；傷害罪不含過失傷害；其他公共危險罪係指未包含不能安全駕駛罪之公共危險罪。</t>
    </r>
    <phoneticPr fontId="5" type="noConversion"/>
  </si>
  <si>
    <t>外患罪</t>
    <phoneticPr fontId="9" type="noConversion"/>
  </si>
  <si>
    <t>瀆職罪</t>
    <phoneticPr fontId="9" type="noConversion"/>
  </si>
  <si>
    <t>妨害公務罪</t>
    <phoneticPr fontId="9" type="noConversion"/>
  </si>
  <si>
    <t>妨害投票罪</t>
    <phoneticPr fontId="9" type="noConversion"/>
  </si>
  <si>
    <t>妨害秩序罪</t>
    <phoneticPr fontId="9" type="noConversion"/>
  </si>
  <si>
    <t>脫逃罪</t>
    <phoneticPr fontId="9" type="noConversion"/>
  </si>
  <si>
    <t>藏匿人犯罪</t>
    <phoneticPr fontId="9" type="noConversion"/>
  </si>
  <si>
    <t>湮滅證據罪</t>
    <phoneticPr fontId="9" type="noConversion"/>
  </si>
  <si>
    <t>偽證罪</t>
    <phoneticPr fontId="9" type="noConversion"/>
  </si>
  <si>
    <t>誣告罪</t>
    <phoneticPr fontId="9" type="noConversion"/>
  </si>
  <si>
    <t>其他公共危險罪</t>
    <phoneticPr fontId="9" type="noConversion"/>
  </si>
  <si>
    <t>不能安全駕駛罪</t>
    <phoneticPr fontId="9" type="noConversion"/>
  </si>
  <si>
    <t>偽造貨幣罪</t>
    <phoneticPr fontId="9" type="noConversion"/>
  </si>
  <si>
    <t>偽造有價證券罪</t>
    <phoneticPr fontId="9" type="noConversion"/>
  </si>
  <si>
    <t>偽造度量衡罪</t>
    <phoneticPr fontId="9" type="noConversion"/>
  </si>
  <si>
    <t>偽造文書印文罪</t>
    <phoneticPr fontId="9" type="noConversion"/>
  </si>
  <si>
    <t>妨害性自主罪</t>
    <phoneticPr fontId="9" type="noConversion"/>
  </si>
  <si>
    <t>妨害風化罪</t>
    <phoneticPr fontId="9" type="noConversion"/>
  </si>
  <si>
    <t>妨害婚姻及家庭罪</t>
    <phoneticPr fontId="9" type="noConversion"/>
  </si>
  <si>
    <t>褻瀆祀典及侵害墳墓屍體罪</t>
    <phoneticPr fontId="9" type="noConversion"/>
  </si>
  <si>
    <t>妨害農工商罪</t>
    <phoneticPr fontId="9" type="noConversion"/>
  </si>
  <si>
    <t>賭博罪</t>
    <phoneticPr fontId="9" type="noConversion"/>
  </si>
  <si>
    <t>殺人罪(不含過失致死)</t>
    <phoneticPr fontId="9" type="noConversion"/>
  </si>
  <si>
    <t>過失致死</t>
    <phoneticPr fontId="9" type="noConversion"/>
  </si>
  <si>
    <t>傷害罪</t>
    <phoneticPr fontId="9" type="noConversion"/>
  </si>
  <si>
    <t>墮胎罪</t>
    <phoneticPr fontId="9" type="noConversion"/>
  </si>
  <si>
    <t>遺棄罪</t>
    <phoneticPr fontId="9" type="noConversion"/>
  </si>
  <si>
    <t>妨害自由罪</t>
    <phoneticPr fontId="9" type="noConversion"/>
  </si>
  <si>
    <t>妨害名譽及信用罪</t>
    <phoneticPr fontId="9" type="noConversion"/>
  </si>
  <si>
    <t>妨害秘密罪</t>
    <phoneticPr fontId="9" type="noConversion"/>
  </si>
  <si>
    <t>竊盜罪</t>
    <phoneticPr fontId="9" type="noConversion"/>
  </si>
  <si>
    <t>搶奪罪</t>
    <phoneticPr fontId="9" type="noConversion"/>
  </si>
  <si>
    <t>強盜罪</t>
    <phoneticPr fontId="9" type="noConversion"/>
  </si>
  <si>
    <t>侵占罪</t>
    <phoneticPr fontId="9" type="noConversion"/>
  </si>
  <si>
    <t>詐欺罪</t>
    <phoneticPr fontId="9" type="noConversion"/>
  </si>
  <si>
    <t>背信罪</t>
    <phoneticPr fontId="9" type="noConversion"/>
  </si>
  <si>
    <t>重利罪</t>
    <phoneticPr fontId="9" type="noConversion"/>
  </si>
  <si>
    <t>恐嚇取財得利罪</t>
    <phoneticPr fontId="9" type="noConversion"/>
  </si>
  <si>
    <t>擄人勒贖罪</t>
    <phoneticPr fontId="9" type="noConversion"/>
  </si>
  <si>
    <t>贓物罪</t>
    <phoneticPr fontId="9" type="noConversion"/>
  </si>
  <si>
    <t>毀棄損壞罪</t>
    <phoneticPr fontId="9" type="noConversion"/>
  </si>
  <si>
    <t>妨害電腦使用罪</t>
    <phoneticPr fontId="9" type="noConversion"/>
  </si>
  <si>
    <r>
      <rPr>
        <sz val="12"/>
        <rFont val="細明體"/>
        <family val="3"/>
        <charset val="136"/>
      </rPr>
      <t>高齡人數</t>
    </r>
    <phoneticPr fontId="9" type="noConversion"/>
  </si>
  <si>
    <r>
      <rPr>
        <sz val="12"/>
        <rFont val="細明體"/>
        <family val="3"/>
        <charset val="136"/>
      </rPr>
      <t>比率</t>
    </r>
    <phoneticPr fontId="9" type="noConversion"/>
  </si>
  <si>
    <r>
      <rPr>
        <sz val="10"/>
        <rFont val="新細明體"/>
        <family val="1"/>
        <charset val="136"/>
      </rPr>
      <t>說　　明：</t>
    </r>
    <r>
      <rPr>
        <sz val="10"/>
        <rFont val="Times New Roman"/>
        <family val="1"/>
      </rPr>
      <t xml:space="preserve">1. </t>
    </r>
    <r>
      <rPr>
        <sz val="10"/>
        <rFont val="新細明體"/>
        <family val="1"/>
        <charset val="136"/>
      </rPr>
      <t>本表高齡犯罪者指</t>
    </r>
    <r>
      <rPr>
        <sz val="10"/>
        <rFont val="Times New Roman"/>
        <family val="1"/>
      </rPr>
      <t>60</t>
    </r>
    <r>
      <rPr>
        <sz val="10"/>
        <rFont val="新細明體"/>
        <family val="1"/>
        <charset val="136"/>
      </rPr>
      <t>歲以上之犯罪人。
　　　　　</t>
    </r>
    <r>
      <rPr>
        <sz val="10"/>
        <rFont val="Times New Roman"/>
        <family val="1"/>
      </rPr>
      <t xml:space="preserve">2. </t>
    </r>
    <r>
      <rPr>
        <sz val="10"/>
        <rFont val="新細明體"/>
        <family val="1"/>
        <charset val="136"/>
      </rPr>
      <t>本表總計人數不含法人。
　　　　　</t>
    </r>
    <r>
      <rPr>
        <sz val="10"/>
        <rFont val="Times New Roman"/>
        <family val="1"/>
      </rPr>
      <t xml:space="preserve">3. </t>
    </r>
    <r>
      <rPr>
        <sz val="10"/>
        <rFont val="新細明體"/>
        <family val="1"/>
        <charset val="136"/>
      </rPr>
      <t>本表殺人罪不含過失致死；其他公共危險罪係指未包含不能安全駕駛罪之公共危險罪。</t>
    </r>
    <phoneticPr fontId="9" type="noConversion"/>
  </si>
  <si>
    <t>政府採購法</t>
    <phoneticPr fontId="9" type="noConversion"/>
  </si>
  <si>
    <t>家庭暴力防治法</t>
    <phoneticPr fontId="9" type="noConversion"/>
  </si>
  <si>
    <t>貪污治罪條例</t>
    <phoneticPr fontId="9" type="noConversion"/>
  </si>
  <si>
    <t>槍砲彈藥刀械管制條例</t>
    <phoneticPr fontId="9" type="noConversion"/>
  </si>
  <si>
    <t>組織犯罪防制條例</t>
    <phoneticPr fontId="9" type="noConversion"/>
  </si>
  <si>
    <t>妨害兵役治罪條例</t>
    <phoneticPr fontId="9" type="noConversion"/>
  </si>
  <si>
    <t>電信法</t>
    <phoneticPr fontId="9" type="noConversion"/>
  </si>
  <si>
    <t>通訊保障及監察法</t>
    <phoneticPr fontId="9" type="noConversion"/>
  </si>
  <si>
    <t>懲治走私條例</t>
    <phoneticPr fontId="9" type="noConversion"/>
  </si>
  <si>
    <t>管理外匯條例</t>
    <phoneticPr fontId="9" type="noConversion"/>
  </si>
  <si>
    <t>森林法</t>
    <phoneticPr fontId="9" type="noConversion"/>
  </si>
  <si>
    <t>山坡地保育利用條例</t>
    <phoneticPr fontId="9" type="noConversion"/>
  </si>
  <si>
    <t>水土保持法</t>
    <phoneticPr fontId="9" type="noConversion"/>
  </si>
  <si>
    <t>漁業法</t>
    <phoneticPr fontId="9" type="noConversion"/>
  </si>
  <si>
    <t>漁會法</t>
    <phoneticPr fontId="9" type="noConversion"/>
  </si>
  <si>
    <t>毒品危害防制條例</t>
    <phoneticPr fontId="9" type="noConversion"/>
  </si>
  <si>
    <t>水利法</t>
    <phoneticPr fontId="9" type="noConversion"/>
  </si>
  <si>
    <t>建築法</t>
    <phoneticPr fontId="9" type="noConversion"/>
  </si>
  <si>
    <t>電業法</t>
    <phoneticPr fontId="9" type="noConversion"/>
  </si>
  <si>
    <t>銀行法</t>
    <phoneticPr fontId="9" type="noConversion"/>
  </si>
  <si>
    <t>票券金融管理法</t>
    <phoneticPr fontId="9" type="noConversion"/>
  </si>
  <si>
    <t>信用合作社法</t>
    <phoneticPr fontId="9" type="noConversion"/>
  </si>
  <si>
    <t>保險法</t>
    <phoneticPr fontId="9" type="noConversion"/>
  </si>
  <si>
    <t>律師法</t>
    <phoneticPr fontId="9" type="noConversion"/>
  </si>
  <si>
    <t>洗錢防制法</t>
    <phoneticPr fontId="9" type="noConversion"/>
  </si>
  <si>
    <t>稅捐稽徵法</t>
    <phoneticPr fontId="9" type="noConversion"/>
  </si>
  <si>
    <t>菸酒管理法</t>
    <phoneticPr fontId="9" type="noConversion"/>
  </si>
  <si>
    <t>妨害國幣懲治條例</t>
    <phoneticPr fontId="9" type="noConversion"/>
  </si>
  <si>
    <t>醫師法</t>
    <phoneticPr fontId="9" type="noConversion"/>
  </si>
  <si>
    <t>農藥管理法</t>
    <phoneticPr fontId="9" type="noConversion"/>
  </si>
  <si>
    <t>農會法</t>
    <phoneticPr fontId="9" type="noConversion"/>
  </si>
  <si>
    <t>藥事法</t>
    <phoneticPr fontId="9" type="noConversion"/>
  </si>
  <si>
    <t>著作權法</t>
    <phoneticPr fontId="9" type="noConversion"/>
  </si>
  <si>
    <t>公司法</t>
    <phoneticPr fontId="9" type="noConversion"/>
  </si>
  <si>
    <t>食品安全衛生管理法</t>
    <phoneticPr fontId="9" type="noConversion"/>
  </si>
  <si>
    <t>健康食品管理法</t>
    <phoneticPr fontId="9" type="noConversion"/>
  </si>
  <si>
    <t>野生動物保育法</t>
    <phoneticPr fontId="9" type="noConversion"/>
  </si>
  <si>
    <t>兒童及少年性剝削防制條例</t>
    <phoneticPr fontId="9" type="noConversion"/>
  </si>
  <si>
    <t>職業安全衛生法</t>
    <phoneticPr fontId="9" type="noConversion"/>
  </si>
  <si>
    <t>勞動基準法</t>
    <phoneticPr fontId="9" type="noConversion"/>
  </si>
  <si>
    <t>勞動檢查法</t>
    <phoneticPr fontId="9" type="noConversion"/>
  </si>
  <si>
    <t>公職人員選舉罷免法</t>
    <phoneticPr fontId="9" type="noConversion"/>
  </si>
  <si>
    <t>總統副總統選舉罷免法</t>
    <phoneticPr fontId="9" type="noConversion"/>
  </si>
  <si>
    <t>商標法</t>
    <phoneticPr fontId="9" type="noConversion"/>
  </si>
  <si>
    <t>都市計畫法</t>
    <phoneticPr fontId="9" type="noConversion"/>
  </si>
  <si>
    <t>區域計畫法</t>
    <phoneticPr fontId="9" type="noConversion"/>
  </si>
  <si>
    <t>證券交易法</t>
    <phoneticPr fontId="9" type="noConversion"/>
  </si>
  <si>
    <t>證券投資信託及顧問法</t>
    <phoneticPr fontId="9" type="noConversion"/>
  </si>
  <si>
    <t>農業金融法</t>
    <phoneticPr fontId="9" type="noConversion"/>
  </si>
  <si>
    <t>公平交易法</t>
    <phoneticPr fontId="9" type="noConversion"/>
  </si>
  <si>
    <t>就業服務法</t>
    <phoneticPr fontId="9" type="noConversion"/>
  </si>
  <si>
    <t>期貨交易法</t>
    <phoneticPr fontId="9" type="noConversion"/>
  </si>
  <si>
    <t>水污染防治法</t>
    <phoneticPr fontId="9" type="noConversion"/>
  </si>
  <si>
    <t>化粧品衛生管理條例</t>
    <phoneticPr fontId="9" type="noConversion"/>
  </si>
  <si>
    <t>空氣污染防制法</t>
    <phoneticPr fontId="9" type="noConversion"/>
  </si>
  <si>
    <t>廢棄物清理法</t>
    <phoneticPr fontId="9" type="noConversion"/>
  </si>
  <si>
    <t>國家安全法</t>
    <phoneticPr fontId="9" type="noConversion"/>
  </si>
  <si>
    <t>臺灣地區與大陸地區人民關係條例</t>
    <phoneticPr fontId="9" type="noConversion"/>
  </si>
  <si>
    <t>個人資料保護法</t>
    <phoneticPr fontId="9" type="noConversion"/>
  </si>
  <si>
    <t>營業秘密法</t>
    <phoneticPr fontId="9" type="noConversion"/>
  </si>
  <si>
    <r>
      <rPr>
        <sz val="10"/>
        <rFont val="新細明體"/>
        <family val="1"/>
        <charset val="136"/>
      </rPr>
      <t>說　　明：</t>
    </r>
    <r>
      <rPr>
        <sz val="10"/>
        <rFont val="Times New Roman"/>
        <family val="1"/>
      </rPr>
      <t xml:space="preserve">1. </t>
    </r>
    <r>
      <rPr>
        <sz val="10"/>
        <rFont val="新細明體"/>
        <family val="1"/>
        <charset val="136"/>
      </rPr>
      <t>高齡係指</t>
    </r>
    <r>
      <rPr>
        <sz val="10"/>
        <rFont val="Times New Roman"/>
        <family val="1"/>
      </rPr>
      <t>60</t>
    </r>
    <r>
      <rPr>
        <sz val="10"/>
        <rFont val="新細明體"/>
        <family val="1"/>
        <charset val="136"/>
      </rPr>
      <t>歲以上。
　　　　　</t>
    </r>
    <r>
      <rPr>
        <sz val="10"/>
        <rFont val="Times New Roman"/>
        <family val="1"/>
      </rPr>
      <t>2. %</t>
    </r>
    <r>
      <rPr>
        <sz val="10"/>
        <rFont val="新細明體"/>
        <family val="1"/>
        <charset val="136"/>
      </rPr>
      <t>為各項處遇之高齡犯罪者人數除以該項處遇之總人數再乘以</t>
    </r>
    <r>
      <rPr>
        <sz val="10"/>
        <rFont val="Times New Roman"/>
        <family val="1"/>
      </rPr>
      <t>100</t>
    </r>
    <r>
      <rPr>
        <sz val="10"/>
        <rFont val="新細明體"/>
        <family val="1"/>
        <charset val="136"/>
      </rPr>
      <t>。
　　　　　</t>
    </r>
    <r>
      <rPr>
        <sz val="10"/>
        <rFont val="Times New Roman"/>
        <family val="1"/>
      </rPr>
      <t xml:space="preserve">3. </t>
    </r>
    <r>
      <rPr>
        <sz val="10"/>
        <rFont val="新細明體"/>
        <family val="1"/>
        <charset val="136"/>
      </rPr>
      <t>各階段處遇之總人數、觀察勒戒詳如表</t>
    </r>
    <r>
      <rPr>
        <sz val="10"/>
        <rFont val="Times New Roman"/>
        <family val="1"/>
      </rPr>
      <t>2-4-12</t>
    </r>
    <r>
      <rPr>
        <sz val="10"/>
        <rFont val="新細明體"/>
        <family val="1"/>
        <charset val="136"/>
      </rPr>
      <t>、戒治詳如表</t>
    </r>
    <r>
      <rPr>
        <sz val="10"/>
        <rFont val="Times New Roman"/>
        <family val="1"/>
      </rPr>
      <t>2-4-13</t>
    </r>
    <r>
      <rPr>
        <sz val="10"/>
        <rFont val="新細明體"/>
        <family val="1"/>
        <charset val="136"/>
      </rPr>
      <t>、新入監詳如表</t>
    </r>
    <r>
      <rPr>
        <sz val="10"/>
        <rFont val="Times New Roman"/>
        <family val="1"/>
      </rPr>
      <t>2-4-2</t>
    </r>
    <r>
      <rPr>
        <sz val="10"/>
        <rFont val="新細明體"/>
        <family val="1"/>
        <charset val="136"/>
      </rPr>
      <t>、保護管束詳如表</t>
    </r>
    <r>
      <rPr>
        <sz val="10"/>
        <rFont val="Times New Roman"/>
        <family val="1"/>
      </rPr>
      <t>2-4-14</t>
    </r>
    <r>
      <rPr>
        <sz val="10"/>
        <rFont val="新細明體"/>
        <family val="1"/>
        <charset val="136"/>
      </rPr>
      <t>。
　　　　　</t>
    </r>
    <r>
      <rPr>
        <sz val="10"/>
        <rFont val="Times New Roman"/>
        <family val="1"/>
      </rPr>
      <t xml:space="preserve">4. </t>
    </r>
    <r>
      <rPr>
        <sz val="10"/>
        <rFont val="新細明體"/>
        <family val="1"/>
        <charset val="136"/>
      </rPr>
      <t>新入所被告之總人數，詳如法務統計網站中「看守所新入所被告人數」數據資料。
　　　　　</t>
    </r>
    <r>
      <rPr>
        <sz val="10"/>
        <rFont val="Times New Roman"/>
        <family val="1"/>
      </rPr>
      <t xml:space="preserve">5. </t>
    </r>
    <r>
      <rPr>
        <sz val="10"/>
        <rFont val="新細明體"/>
        <family val="1"/>
        <charset val="136"/>
      </rPr>
      <t>本表人數皆不含法人。</t>
    </r>
    <phoneticPr fontId="5" type="noConversion"/>
  </si>
  <si>
    <r>
      <rPr>
        <sz val="10"/>
        <rFont val="新細明體"/>
        <family val="1"/>
        <charset val="136"/>
      </rPr>
      <t>說　　明：</t>
    </r>
    <r>
      <rPr>
        <sz val="10"/>
        <rFont val="Times New Roman"/>
        <family val="1"/>
      </rPr>
      <t>1. %</t>
    </r>
    <r>
      <rPr>
        <sz val="10"/>
        <rFont val="新細明體"/>
        <family val="1"/>
        <charset val="136"/>
      </rPr>
      <t>為各項處遇之女性人數除以該項處遇之總人數再乘以</t>
    </r>
    <r>
      <rPr>
        <sz val="10"/>
        <rFont val="Times New Roman"/>
        <family val="1"/>
      </rPr>
      <t>100</t>
    </r>
    <r>
      <rPr>
        <sz val="10"/>
        <rFont val="新細明體"/>
        <family val="1"/>
        <charset val="136"/>
      </rPr>
      <t>。
　　　　　</t>
    </r>
    <r>
      <rPr>
        <sz val="10"/>
        <rFont val="Times New Roman"/>
        <family val="1"/>
      </rPr>
      <t xml:space="preserve">2. </t>
    </r>
    <r>
      <rPr>
        <sz val="10"/>
        <rFont val="新細明體"/>
        <family val="1"/>
        <charset val="136"/>
      </rPr>
      <t>各階段處遇之總人數，觀察勒戒詳如表</t>
    </r>
    <r>
      <rPr>
        <sz val="10"/>
        <rFont val="Times New Roman"/>
        <family val="1"/>
      </rPr>
      <t>2-4-12</t>
    </r>
    <r>
      <rPr>
        <sz val="10"/>
        <rFont val="新細明體"/>
        <family val="1"/>
        <charset val="136"/>
      </rPr>
      <t>、戒治詳如表</t>
    </r>
    <r>
      <rPr>
        <sz val="10"/>
        <rFont val="Times New Roman"/>
        <family val="1"/>
      </rPr>
      <t>2-4-13</t>
    </r>
    <r>
      <rPr>
        <sz val="10"/>
        <rFont val="新細明體"/>
        <family val="1"/>
        <charset val="136"/>
      </rPr>
      <t>、新入監詳如表</t>
    </r>
    <r>
      <rPr>
        <sz val="10"/>
        <rFont val="Times New Roman"/>
        <family val="1"/>
      </rPr>
      <t>2-4-2</t>
    </r>
    <r>
      <rPr>
        <sz val="10"/>
        <rFont val="新細明體"/>
        <family val="1"/>
        <charset val="136"/>
      </rPr>
      <t>、保護管束詳如表</t>
    </r>
    <r>
      <rPr>
        <sz val="10"/>
        <rFont val="Times New Roman"/>
        <family val="1"/>
      </rPr>
      <t>2-4-14</t>
    </r>
    <r>
      <rPr>
        <sz val="10"/>
        <rFont val="新細明體"/>
        <family val="1"/>
        <charset val="136"/>
      </rPr>
      <t>。
　　　　　</t>
    </r>
    <r>
      <rPr>
        <sz val="10"/>
        <rFont val="Times New Roman"/>
        <family val="1"/>
      </rPr>
      <t xml:space="preserve">3. </t>
    </r>
    <r>
      <rPr>
        <sz val="10"/>
        <rFont val="新細明體"/>
        <family val="1"/>
        <charset val="136"/>
      </rPr>
      <t>新入所被告之總人數，詳如法務統計網站中「看守所新入所被告人數」數據資料。
　　　　　</t>
    </r>
    <r>
      <rPr>
        <sz val="10"/>
        <rFont val="Times New Roman"/>
        <family val="1"/>
      </rPr>
      <t xml:space="preserve">4. </t>
    </r>
    <r>
      <rPr>
        <sz val="10"/>
        <rFont val="新細明體"/>
        <family val="1"/>
        <charset val="136"/>
      </rPr>
      <t>本表人數皆不含法人。</t>
    </r>
    <phoneticPr fontId="9" type="noConversion"/>
  </si>
  <si>
    <r>
      <rPr>
        <sz val="10"/>
        <rFont val="新細明體"/>
        <family val="1"/>
        <charset val="136"/>
      </rPr>
      <t>說　　明：</t>
    </r>
    <r>
      <rPr>
        <sz val="10"/>
        <rFont val="Times New Roman"/>
        <family val="1"/>
      </rPr>
      <t>1. %</t>
    </r>
    <r>
      <rPr>
        <sz val="10"/>
        <rFont val="新細明體"/>
        <family val="1"/>
        <charset val="136"/>
      </rPr>
      <t>為接受該項處遇之毒品犯罪者人數除以總人數再乘以</t>
    </r>
    <r>
      <rPr>
        <sz val="10"/>
        <rFont val="Times New Roman"/>
        <family val="1"/>
      </rPr>
      <t>100</t>
    </r>
    <r>
      <rPr>
        <sz val="10"/>
        <rFont val="新細明體"/>
        <family val="1"/>
        <charset val="136"/>
      </rPr>
      <t>。
　　　　　</t>
    </r>
    <r>
      <rPr>
        <sz val="10"/>
        <rFont val="Times New Roman"/>
        <family val="1"/>
      </rPr>
      <t xml:space="preserve">2. </t>
    </r>
    <r>
      <rPr>
        <sz val="10"/>
        <rFont val="新細明體"/>
        <family val="1"/>
        <charset val="136"/>
      </rPr>
      <t>各階段處遇之總人數、觀察勒戒詳如表</t>
    </r>
    <r>
      <rPr>
        <sz val="10"/>
        <rFont val="Times New Roman"/>
        <family val="1"/>
      </rPr>
      <t>2-4-12</t>
    </r>
    <r>
      <rPr>
        <sz val="10"/>
        <rFont val="新細明體"/>
        <family val="1"/>
        <charset val="136"/>
      </rPr>
      <t>、戒治詳如表</t>
    </r>
    <r>
      <rPr>
        <sz val="10"/>
        <rFont val="Times New Roman"/>
        <family val="1"/>
      </rPr>
      <t>2-4-13</t>
    </r>
    <r>
      <rPr>
        <sz val="10"/>
        <rFont val="新細明體"/>
        <family val="1"/>
        <charset val="136"/>
      </rPr>
      <t>、新入監詳如表</t>
    </r>
    <r>
      <rPr>
        <sz val="10"/>
        <rFont val="Times New Roman"/>
        <family val="1"/>
      </rPr>
      <t>2-4-2</t>
    </r>
    <r>
      <rPr>
        <sz val="10"/>
        <rFont val="新細明體"/>
        <family val="1"/>
        <charset val="136"/>
      </rPr>
      <t>、保護管束詳如表</t>
    </r>
    <r>
      <rPr>
        <sz val="10"/>
        <rFont val="Times New Roman"/>
        <family val="1"/>
      </rPr>
      <t>2-4-14</t>
    </r>
    <r>
      <rPr>
        <sz val="10"/>
        <rFont val="新細明體"/>
        <family val="1"/>
        <charset val="136"/>
      </rPr>
      <t>。</t>
    </r>
    <phoneticPr fontId="9" type="noConversion"/>
  </si>
  <si>
    <r>
      <rPr>
        <sz val="10"/>
        <rFont val="新細明體"/>
        <family val="1"/>
        <charset val="136"/>
      </rPr>
      <t>說　　明：</t>
    </r>
    <r>
      <rPr>
        <sz val="10"/>
        <rFont val="Times New Roman"/>
        <family val="1"/>
      </rPr>
      <t xml:space="preserve">1. </t>
    </r>
    <r>
      <rPr>
        <sz val="10"/>
        <rFont val="新細明體"/>
        <family val="1"/>
        <charset val="136"/>
      </rPr>
      <t>本表高齡係指</t>
    </r>
    <r>
      <rPr>
        <sz val="10"/>
        <rFont val="Times New Roman"/>
        <family val="1"/>
      </rPr>
      <t>60</t>
    </r>
    <r>
      <rPr>
        <sz val="10"/>
        <rFont val="新細明體"/>
        <family val="1"/>
        <charset val="136"/>
      </rPr>
      <t>歲以上；本表人數皆不含法人。
　　　　　</t>
    </r>
    <r>
      <rPr>
        <sz val="10"/>
        <rFont val="Times New Roman"/>
        <family val="1"/>
      </rPr>
      <t xml:space="preserve">2. </t>
    </r>
    <r>
      <rPr>
        <sz val="10"/>
        <rFont val="新細明體"/>
        <family val="1"/>
        <charset val="136"/>
      </rPr>
      <t>高齡犯罪嫌疑</t>
    </r>
    <r>
      <rPr>
        <sz val="10"/>
        <rFont val="Times New Roman"/>
        <family val="1"/>
      </rPr>
      <t>%</t>
    </r>
    <r>
      <rPr>
        <sz val="10"/>
        <rFont val="新細明體"/>
        <family val="1"/>
        <charset val="136"/>
      </rPr>
      <t>，係高齡犯罪嫌疑人數占全年全般刑案犯罪嫌疑總人數比率。總人數資料詳如表</t>
    </r>
    <r>
      <rPr>
        <sz val="10"/>
        <rFont val="Times New Roman"/>
        <family val="1"/>
      </rPr>
      <t>1-1-2</t>
    </r>
    <r>
      <rPr>
        <sz val="10"/>
        <rFont val="新細明體"/>
        <family val="1"/>
        <charset val="136"/>
      </rPr>
      <t>。
　　　　　</t>
    </r>
    <r>
      <rPr>
        <sz val="10"/>
        <rFont val="Times New Roman"/>
        <family val="1"/>
      </rPr>
      <t xml:space="preserve">3. </t>
    </r>
    <r>
      <rPr>
        <sz val="10"/>
        <rFont val="新細明體"/>
        <family val="1"/>
        <charset val="136"/>
      </rPr>
      <t>犯罪人口率</t>
    </r>
    <r>
      <rPr>
        <sz val="10"/>
        <rFont val="Times New Roman"/>
        <family val="1"/>
      </rPr>
      <t xml:space="preserve"> = </t>
    </r>
    <r>
      <rPr>
        <sz val="10"/>
        <rFont val="新細明體"/>
        <family val="1"/>
        <charset val="136"/>
      </rPr>
      <t>高齡人數</t>
    </r>
    <r>
      <rPr>
        <sz val="10"/>
        <rFont val="Times New Roman"/>
        <family val="1"/>
      </rPr>
      <t xml:space="preserve"> / </t>
    </r>
    <r>
      <rPr>
        <sz val="10"/>
        <rFont val="新細明體"/>
        <family val="1"/>
        <charset val="136"/>
      </rPr>
      <t>高齡年中人口數</t>
    </r>
    <r>
      <rPr>
        <sz val="10"/>
        <rFont val="Times New Roman"/>
        <family val="1"/>
      </rPr>
      <t xml:space="preserve"> * 100,000</t>
    </r>
    <r>
      <rPr>
        <sz val="10"/>
        <rFont val="新細明體"/>
        <family val="1"/>
        <charset val="136"/>
      </rPr>
      <t>人。</t>
    </r>
    <phoneticPr fontId="5" type="noConversion"/>
  </si>
  <si>
    <r>
      <rPr>
        <sz val="10"/>
        <rFont val="新細明體"/>
        <family val="1"/>
        <charset val="136"/>
      </rPr>
      <t>說　　明：</t>
    </r>
    <r>
      <rPr>
        <sz val="10"/>
        <rFont val="Times New Roman"/>
        <family val="1"/>
      </rPr>
      <t xml:space="preserve">1. </t>
    </r>
    <r>
      <rPr>
        <sz val="10"/>
        <rFont val="新細明體"/>
        <family val="1"/>
        <charset val="136"/>
      </rPr>
      <t>本表以被告違反毒品危害防制條例第</t>
    </r>
    <r>
      <rPr>
        <sz val="10"/>
        <rFont val="Times New Roman"/>
        <family val="1"/>
      </rPr>
      <t>10</t>
    </r>
    <r>
      <rPr>
        <sz val="10"/>
        <rFont val="新細明體"/>
        <family val="1"/>
        <charset val="136"/>
      </rPr>
      <t>條施用第一級或第二級毒品罪為統計範圍。
　　　　　</t>
    </r>
    <r>
      <rPr>
        <sz val="10"/>
        <rFont val="Times New Roman"/>
        <family val="1"/>
      </rPr>
      <t xml:space="preserve">2. </t>
    </r>
    <r>
      <rPr>
        <sz val="10"/>
        <rFont val="新細明體"/>
        <family val="1"/>
        <charset val="136"/>
      </rPr>
      <t>撤銷緩起訴處分依撤緩案件結案為統計基準。
　　　　　</t>
    </r>
    <r>
      <rPr>
        <sz val="10"/>
        <rFont val="Times New Roman"/>
        <family val="1"/>
      </rPr>
      <t xml:space="preserve">3. </t>
    </r>
    <r>
      <rPr>
        <sz val="10"/>
        <rFont val="新細明體"/>
        <family val="1"/>
        <charset val="136"/>
      </rPr>
      <t>本表同年度一人涉及多件者，以一人計。</t>
    </r>
    <phoneticPr fontId="9" type="noConversion"/>
  </si>
  <si>
    <t>中國大陸地區</t>
    <phoneticPr fontId="19" type="noConversion"/>
  </si>
  <si>
    <r>
      <rPr>
        <sz val="15"/>
        <color theme="1"/>
        <rFont val="新細明體"/>
        <family val="1"/>
        <charset val="136"/>
      </rPr>
      <t>表</t>
    </r>
    <r>
      <rPr>
        <sz val="15"/>
        <color theme="1"/>
        <rFont val="Times New Roman"/>
        <family val="1"/>
      </rPr>
      <t xml:space="preserve">4-4-1   </t>
    </r>
    <r>
      <rPr>
        <sz val="15"/>
        <color theme="1"/>
        <rFont val="新細明體"/>
        <family val="1"/>
        <charset val="136"/>
      </rPr>
      <t>近</t>
    </r>
    <r>
      <rPr>
        <sz val="15"/>
        <color theme="1"/>
        <rFont val="Times New Roman"/>
        <family val="1"/>
      </rPr>
      <t>7</t>
    </r>
    <r>
      <rPr>
        <sz val="15"/>
        <color theme="1"/>
        <rFont val="新細明體"/>
        <family val="1"/>
        <charset val="136"/>
      </rPr>
      <t>年地方檢察署執行裁判確定有罪非本國籍犯罪者之國籍</t>
    </r>
    <phoneticPr fontId="9" type="noConversion"/>
  </si>
  <si>
    <t>-</t>
    <phoneticPr fontId="19" type="noConversion"/>
  </si>
  <si>
    <r>
      <rPr>
        <sz val="15"/>
        <color theme="1"/>
        <rFont val="新細明體"/>
        <family val="1"/>
        <charset val="136"/>
      </rPr>
      <t>表</t>
    </r>
    <r>
      <rPr>
        <sz val="15"/>
        <color theme="1"/>
        <rFont val="Times New Roman"/>
        <family val="1"/>
      </rPr>
      <t>4-4-2</t>
    </r>
    <r>
      <rPr>
        <sz val="15"/>
        <color theme="1"/>
        <rFont val="新細明體"/>
        <family val="1"/>
        <charset val="136"/>
      </rPr>
      <t>　近</t>
    </r>
    <r>
      <rPr>
        <sz val="15"/>
        <color theme="1"/>
        <rFont val="Times New Roman"/>
        <family val="1"/>
      </rPr>
      <t>7</t>
    </r>
    <r>
      <rPr>
        <sz val="15"/>
        <color theme="1"/>
        <rFont val="新細明體"/>
        <family val="1"/>
        <charset val="136"/>
      </rPr>
      <t>年地方檢察署執行普通刑法裁判確定有罪之非本國籍犯罪者之罪名</t>
    </r>
    <phoneticPr fontId="9" type="noConversion"/>
  </si>
  <si>
    <t xml:space="preserve"> </t>
    <phoneticPr fontId="40" type="noConversion"/>
  </si>
  <si>
    <r>
      <rPr>
        <sz val="10"/>
        <rFont val="PMingLiU"/>
        <family val="1"/>
        <charset val="136"/>
      </rPr>
      <t>說　　明：</t>
    </r>
    <r>
      <rPr>
        <sz val="10"/>
        <rFont val="Times New Roman"/>
        <family val="1"/>
      </rPr>
      <t xml:space="preserve">1. </t>
    </r>
    <r>
      <rPr>
        <sz val="10"/>
        <rFont val="PMingLiU"/>
        <family val="1"/>
        <charset val="136"/>
      </rPr>
      <t>本表再犯人數為施用毒品緩起訴處分確定附命戒癮治療之被告</t>
    </r>
    <r>
      <rPr>
        <sz val="10"/>
        <rFont val="Times New Roman"/>
        <family val="1"/>
      </rPr>
      <t>2</t>
    </r>
    <r>
      <rPr>
        <sz val="10"/>
        <rFont val="PMingLiU"/>
        <family val="1"/>
        <charset val="136"/>
      </rPr>
      <t>年內再犯施用毒品罪，經檢察官偵查終結，
　　　　　　已起訴且判決確定有罪、緩起訴處分及職權不起訴處分確定者。
　　　　　</t>
    </r>
    <r>
      <rPr>
        <sz val="10"/>
        <rFont val="Times New Roman"/>
        <family val="1"/>
      </rPr>
      <t xml:space="preserve">2. </t>
    </r>
    <r>
      <rPr>
        <sz val="10"/>
        <rFont val="PMingLiU"/>
        <family val="1"/>
        <charset val="136"/>
      </rPr>
      <t>「再犯經過時間」係指自緩起訴期間起日至偵查案件新收分案日之時間。
　　　　　</t>
    </r>
    <r>
      <rPr>
        <sz val="10"/>
        <rFont val="Times New Roman"/>
        <family val="1"/>
      </rPr>
      <t xml:space="preserve">3. </t>
    </r>
    <r>
      <rPr>
        <sz val="10"/>
        <rFont val="PMingLiU"/>
        <family val="1"/>
        <charset val="136"/>
      </rPr>
      <t>人數統計為同年度一人犯多案者，以一人計。</t>
    </r>
    <phoneticPr fontId="40" type="noConversion"/>
  </si>
  <si>
    <r>
      <rPr>
        <sz val="10"/>
        <rFont val="新細明體"/>
        <family val="1"/>
        <charset val="136"/>
      </rPr>
      <t>資料來源：法務部統計處。</t>
    </r>
    <phoneticPr fontId="44" type="noConversion"/>
  </si>
  <si>
    <r>
      <t>111</t>
    </r>
    <r>
      <rPr>
        <sz val="8"/>
        <rFont val="PMingLiU"/>
        <family val="1"/>
        <charset val="136"/>
      </rPr>
      <t>年總計</t>
    </r>
    <phoneticPr fontId="5" type="noConversion"/>
  </si>
  <si>
    <r>
      <t>111</t>
    </r>
    <r>
      <rPr>
        <sz val="12"/>
        <rFont val="PMingLiU"/>
        <family val="1"/>
        <charset val="136"/>
      </rPr>
      <t>年</t>
    </r>
    <phoneticPr fontId="5" type="noConversion"/>
  </si>
  <si>
    <r>
      <t>110年總計</t>
    </r>
    <r>
      <rPr>
        <sz val="8"/>
        <rFont val="細明體"/>
        <family val="3"/>
        <charset val="136"/>
      </rPr>
      <t/>
    </r>
  </si>
  <si>
    <r>
      <t>109年總計</t>
    </r>
    <r>
      <rPr>
        <sz val="8"/>
        <rFont val="細明體"/>
        <family val="3"/>
        <charset val="136"/>
      </rPr>
      <t/>
    </r>
  </si>
  <si>
    <r>
      <t>108年總計</t>
    </r>
    <r>
      <rPr>
        <sz val="8"/>
        <rFont val="細明體"/>
        <family val="3"/>
        <charset val="136"/>
      </rPr>
      <t/>
    </r>
  </si>
  <si>
    <r>
      <t>107年總計</t>
    </r>
    <r>
      <rPr>
        <sz val="8"/>
        <rFont val="細明體"/>
        <family val="3"/>
        <charset val="136"/>
      </rPr>
      <t/>
    </r>
  </si>
  <si>
    <r>
      <t>107</t>
    </r>
    <r>
      <rPr>
        <sz val="12"/>
        <rFont val="新細明體"/>
        <family val="1"/>
        <charset val="136"/>
      </rPr>
      <t>年</t>
    </r>
    <phoneticPr fontId="40" type="noConversion"/>
  </si>
  <si>
    <r>
      <t>2</t>
    </r>
    <r>
      <rPr>
        <sz val="9"/>
        <rFont val="細明體"/>
        <family val="3"/>
        <charset val="136"/>
      </rPr>
      <t>年</t>
    </r>
    <r>
      <rPr>
        <sz val="9"/>
        <rFont val="Times New Roman"/>
        <family val="1"/>
      </rPr>
      <t>%</t>
    </r>
    <phoneticPr fontId="19" type="noConversion"/>
  </si>
  <si>
    <r>
      <t>1</t>
    </r>
    <r>
      <rPr>
        <sz val="9"/>
        <rFont val="細明體"/>
        <family val="3"/>
        <charset val="136"/>
      </rPr>
      <t>年</t>
    </r>
    <r>
      <rPr>
        <sz val="9"/>
        <rFont val="Times New Roman"/>
        <family val="1"/>
      </rPr>
      <t>%</t>
    </r>
    <phoneticPr fontId="19" type="noConversion"/>
  </si>
  <si>
    <r>
      <t>6</t>
    </r>
    <r>
      <rPr>
        <sz val="9"/>
        <rFont val="細明體"/>
        <family val="3"/>
        <charset val="136"/>
      </rPr>
      <t>月</t>
    </r>
    <r>
      <rPr>
        <sz val="9"/>
        <rFont val="Times New Roman"/>
        <family val="1"/>
      </rPr>
      <t>%</t>
    </r>
    <phoneticPr fontId="19" type="noConversion"/>
  </si>
  <si>
    <r>
      <rPr>
        <sz val="9"/>
        <rFont val="細明體"/>
        <family val="3"/>
        <charset val="136"/>
      </rPr>
      <t>總計</t>
    </r>
    <r>
      <rPr>
        <sz val="9"/>
        <rFont val="Times New Roman"/>
        <family val="1"/>
      </rPr>
      <t>%</t>
    </r>
    <phoneticPr fontId="19" type="noConversion"/>
  </si>
  <si>
    <r>
      <t>1</t>
    </r>
    <r>
      <rPr>
        <sz val="9"/>
        <rFont val="細明體"/>
        <family val="3"/>
        <charset val="136"/>
      </rPr>
      <t>年至</t>
    </r>
    <r>
      <rPr>
        <sz val="9"/>
        <rFont val="Times New Roman"/>
        <family val="1"/>
      </rPr>
      <t>2</t>
    </r>
    <r>
      <rPr>
        <sz val="9"/>
        <rFont val="細明體"/>
        <family val="3"/>
        <charset val="136"/>
      </rPr>
      <t>年</t>
    </r>
    <phoneticPr fontId="19" type="noConversion"/>
  </si>
  <si>
    <r>
      <t>6</t>
    </r>
    <r>
      <rPr>
        <sz val="9"/>
        <rFont val="細明體"/>
        <family val="3"/>
        <charset val="136"/>
      </rPr>
      <t>月至</t>
    </r>
    <r>
      <rPr>
        <sz val="9"/>
        <rFont val="Times New Roman"/>
        <family val="1"/>
      </rPr>
      <t>1</t>
    </r>
    <r>
      <rPr>
        <sz val="9"/>
        <rFont val="細明體"/>
        <family val="3"/>
        <charset val="136"/>
      </rPr>
      <t>年</t>
    </r>
    <phoneticPr fontId="19" type="noConversion"/>
  </si>
  <si>
    <r>
      <t>6</t>
    </r>
    <r>
      <rPr>
        <sz val="9"/>
        <rFont val="細明體"/>
        <family val="3"/>
        <charset val="136"/>
      </rPr>
      <t>月以下</t>
    </r>
    <phoneticPr fontId="19" type="noConversion"/>
  </si>
  <si>
    <r>
      <rPr>
        <sz val="9"/>
        <rFont val="細明體"/>
        <family val="3"/>
        <charset val="136"/>
      </rPr>
      <t>總計</t>
    </r>
    <phoneticPr fontId="19" type="noConversion"/>
  </si>
  <si>
    <r>
      <rPr>
        <sz val="12"/>
        <rFont val="新細明體"/>
        <family val="1"/>
        <charset val="136"/>
      </rPr>
      <t>二年未滿
一年以上</t>
    </r>
    <phoneticPr fontId="40" type="noConversion"/>
  </si>
  <si>
    <r>
      <rPr>
        <sz val="12"/>
        <rFont val="新細明體"/>
        <family val="1"/>
        <charset val="136"/>
      </rPr>
      <t>一年未滿
逾六月</t>
    </r>
    <phoneticPr fontId="40" type="noConversion"/>
  </si>
  <si>
    <r>
      <rPr>
        <sz val="12"/>
        <rFont val="新細明體"/>
        <family val="1"/>
        <charset val="136"/>
      </rPr>
      <t>六月以下</t>
    </r>
    <phoneticPr fontId="40" type="noConversion"/>
  </si>
  <si>
    <r>
      <rPr>
        <sz val="12"/>
        <rFont val="新細明體"/>
        <family val="1"/>
        <charset val="136"/>
      </rPr>
      <t>計</t>
    </r>
    <phoneticPr fontId="40" type="noConversion"/>
  </si>
  <si>
    <r>
      <rPr>
        <sz val="12"/>
        <rFont val="新細明體"/>
        <family val="1"/>
        <charset val="136"/>
      </rPr>
      <t>再犯經過時間</t>
    </r>
    <phoneticPr fontId="40" type="noConversion"/>
  </si>
  <si>
    <r>
      <rPr>
        <sz val="12"/>
        <rFont val="新細明體"/>
        <family val="1"/>
        <charset val="136"/>
      </rPr>
      <t>緩起訴處分確定
附命戒癮治療人數</t>
    </r>
    <phoneticPr fontId="5" type="noConversion"/>
  </si>
  <si>
    <r>
      <rPr>
        <sz val="10"/>
        <rFont val="新細明體"/>
        <family val="1"/>
        <charset val="136"/>
      </rPr>
      <t>單位：人、</t>
    </r>
    <r>
      <rPr>
        <sz val="10"/>
        <rFont val="Times New Roman"/>
        <family val="1"/>
      </rPr>
      <t xml:space="preserve">%  </t>
    </r>
    <phoneticPr fontId="9" type="noConversion"/>
  </si>
  <si>
    <r>
      <rPr>
        <sz val="15"/>
        <rFont val="新細明體"/>
        <family val="1"/>
        <charset val="136"/>
      </rPr>
      <t>表</t>
    </r>
    <r>
      <rPr>
        <sz val="15"/>
        <rFont val="Times New Roman"/>
        <family val="1"/>
      </rPr>
      <t>4-3-4</t>
    </r>
    <r>
      <rPr>
        <sz val="15"/>
        <rFont val="新細明體"/>
        <family val="1"/>
        <charset val="136"/>
      </rPr>
      <t>　近</t>
    </r>
    <r>
      <rPr>
        <sz val="15"/>
        <rFont val="Times New Roman"/>
        <family val="1"/>
      </rPr>
      <t>5</t>
    </r>
    <r>
      <rPr>
        <sz val="15"/>
        <rFont val="新細明體"/>
        <family val="1"/>
        <charset val="136"/>
      </rPr>
      <t>年地方檢察署施用第一、二級毒品戒癮治療</t>
    </r>
    <r>
      <rPr>
        <sz val="15"/>
        <rFont val="Times New Roman"/>
        <family val="1"/>
      </rPr>
      <t>2</t>
    </r>
    <r>
      <rPr>
        <sz val="15"/>
        <rFont val="新細明體"/>
        <family val="1"/>
        <charset val="136"/>
      </rPr>
      <t>年內再犯施用毒品罪情形</t>
    </r>
    <phoneticPr fontId="40" type="noConversion"/>
  </si>
  <si>
    <r>
      <rPr>
        <sz val="11"/>
        <rFont val="細明體"/>
        <family val="3"/>
        <charset val="136"/>
      </rPr>
      <t>截至</t>
    </r>
    <r>
      <rPr>
        <sz val="11"/>
        <rFont val="Times New Roman"/>
        <family val="1"/>
      </rPr>
      <t>111</t>
    </r>
    <r>
      <rPr>
        <sz val="11"/>
        <rFont val="細明體"/>
        <family val="3"/>
        <charset val="136"/>
      </rPr>
      <t>年底</t>
    </r>
    <phoneticPr fontId="19" type="noConversion"/>
  </si>
  <si>
    <t>回本篇表次</t>
  </si>
  <si>
    <r>
      <rPr>
        <sz val="15"/>
        <rFont val="新細明體"/>
        <family val="1"/>
        <charset val="136"/>
      </rPr>
      <t>表</t>
    </r>
    <r>
      <rPr>
        <sz val="15"/>
        <rFont val="Times New Roman"/>
        <family val="1"/>
      </rPr>
      <t xml:space="preserve">4-2-2    </t>
    </r>
    <r>
      <rPr>
        <sz val="15"/>
        <rFont val="新細明體"/>
        <family val="1"/>
        <charset val="136"/>
      </rPr>
      <t>近</t>
    </r>
    <r>
      <rPr>
        <sz val="15"/>
        <rFont val="Times New Roman"/>
        <family val="1"/>
      </rPr>
      <t>10</t>
    </r>
    <r>
      <rPr>
        <sz val="15"/>
        <rFont val="新細明體"/>
        <family val="1"/>
        <charset val="136"/>
      </rPr>
      <t>年地方檢察署執行普通刑法裁判確定有罪之高齡犯罪者罪名</t>
    </r>
    <phoneticPr fontId="9" type="noConversion"/>
  </si>
  <si>
    <r>
      <rPr>
        <sz val="15"/>
        <rFont val="新細明體"/>
        <family val="1"/>
        <charset val="136"/>
      </rPr>
      <t>表</t>
    </r>
    <r>
      <rPr>
        <sz val="15"/>
        <rFont val="Times New Roman"/>
        <family val="1"/>
      </rPr>
      <t>4-2-3</t>
    </r>
    <r>
      <rPr>
        <sz val="15"/>
        <rFont val="新細明體"/>
        <family val="1"/>
        <charset val="136"/>
      </rPr>
      <t>　近</t>
    </r>
    <r>
      <rPr>
        <sz val="15"/>
        <rFont val="Times New Roman"/>
        <family val="1"/>
      </rPr>
      <t>10</t>
    </r>
    <r>
      <rPr>
        <sz val="15"/>
        <rFont val="新細明體"/>
        <family val="1"/>
        <charset val="136"/>
      </rPr>
      <t>年地方檢察署執行特別刑法裁判確定有罪之高齡犯罪者罪名</t>
    </r>
    <phoneticPr fontId="9" type="noConversion"/>
  </si>
  <si>
    <r>
      <rPr>
        <sz val="15"/>
        <rFont val="新細明體"/>
        <family val="1"/>
        <charset val="136"/>
      </rPr>
      <t>表</t>
    </r>
    <r>
      <rPr>
        <sz val="15"/>
        <rFont val="Times New Roman"/>
        <family val="1"/>
      </rPr>
      <t>4-2-4</t>
    </r>
    <r>
      <rPr>
        <sz val="15"/>
        <rFont val="新細明體"/>
        <family val="1"/>
        <charset val="136"/>
      </rPr>
      <t>　近</t>
    </r>
    <r>
      <rPr>
        <sz val="15"/>
        <rFont val="Times New Roman"/>
        <family val="1"/>
      </rPr>
      <t>10</t>
    </r>
    <r>
      <rPr>
        <sz val="15"/>
        <rFont val="新細明體"/>
        <family val="1"/>
        <charset val="136"/>
      </rPr>
      <t>年高齡犯罪者之處遇</t>
    </r>
    <phoneticPr fontId="9" type="noConversion"/>
  </si>
  <si>
    <r>
      <rPr>
        <sz val="15"/>
        <rFont val="新細明體"/>
        <family val="1"/>
        <charset val="136"/>
      </rPr>
      <t>表</t>
    </r>
    <r>
      <rPr>
        <sz val="15"/>
        <rFont val="Times New Roman"/>
        <family val="1"/>
      </rPr>
      <t>4-3-3</t>
    </r>
    <r>
      <rPr>
        <sz val="15"/>
        <rFont val="新細明體"/>
        <family val="1"/>
        <charset val="136"/>
      </rPr>
      <t>　近</t>
    </r>
    <r>
      <rPr>
        <sz val="15"/>
        <rFont val="Times New Roman"/>
        <family val="1"/>
      </rPr>
      <t>10</t>
    </r>
    <r>
      <rPr>
        <sz val="15"/>
        <rFont val="新細明體"/>
        <family val="1"/>
        <charset val="136"/>
      </rPr>
      <t>年地方檢察署執行緩起訴戒癮治療情形</t>
    </r>
    <phoneticPr fontId="9" type="noConversion"/>
  </si>
  <si>
    <r>
      <rPr>
        <sz val="15"/>
        <rFont val="新細明體"/>
        <family val="1"/>
        <charset val="136"/>
      </rPr>
      <t>表</t>
    </r>
    <r>
      <rPr>
        <sz val="15"/>
        <rFont val="Times New Roman"/>
        <family val="1"/>
      </rPr>
      <t xml:space="preserve">4-3-5   </t>
    </r>
    <r>
      <rPr>
        <sz val="15"/>
        <rFont val="新細明體"/>
        <family val="1"/>
        <charset val="136"/>
      </rPr>
      <t>近</t>
    </r>
    <r>
      <rPr>
        <sz val="15"/>
        <rFont val="Times New Roman"/>
        <family val="1"/>
      </rPr>
      <t>10</t>
    </r>
    <r>
      <rPr>
        <sz val="15"/>
        <rFont val="新細明體"/>
        <family val="1"/>
        <charset val="136"/>
      </rPr>
      <t>年毒品犯罪者之處遇</t>
    </r>
    <phoneticPr fontId="9" type="noConversion"/>
  </si>
  <si>
    <r>
      <rPr>
        <sz val="15"/>
        <rFont val="新細明體"/>
        <family val="1"/>
        <charset val="136"/>
      </rPr>
      <t>表</t>
    </r>
    <r>
      <rPr>
        <sz val="15"/>
        <rFont val="Times New Roman"/>
        <family val="1"/>
      </rPr>
      <t xml:space="preserve">4-3-6   </t>
    </r>
    <r>
      <rPr>
        <sz val="15"/>
        <rFont val="新細明體"/>
        <family val="1"/>
        <charset val="136"/>
      </rPr>
      <t>近</t>
    </r>
    <r>
      <rPr>
        <sz val="15"/>
        <rFont val="Times New Roman"/>
        <family val="1"/>
      </rPr>
      <t>10</t>
    </r>
    <r>
      <rPr>
        <sz val="15"/>
        <rFont val="新細明體"/>
        <family val="1"/>
        <charset val="136"/>
      </rPr>
      <t>年第三級、第四級毒品裁處講習與罰鍰統計</t>
    </r>
    <phoneticPr fontId="5" type="noConversion"/>
  </si>
  <si>
    <r>
      <rPr>
        <sz val="15"/>
        <color theme="1"/>
        <rFont val="新細明體"/>
        <family val="1"/>
        <charset val="136"/>
      </rPr>
      <t>表</t>
    </r>
    <r>
      <rPr>
        <sz val="15"/>
        <color theme="1"/>
        <rFont val="Times New Roman"/>
        <family val="1"/>
      </rPr>
      <t>4-4-3</t>
    </r>
    <r>
      <rPr>
        <sz val="15"/>
        <color theme="1"/>
        <rFont val="新細明體"/>
        <family val="1"/>
        <charset val="136"/>
      </rPr>
      <t>　近</t>
    </r>
    <r>
      <rPr>
        <sz val="15"/>
        <color theme="1"/>
        <rFont val="Times New Roman"/>
        <family val="1"/>
      </rPr>
      <t>7</t>
    </r>
    <r>
      <rPr>
        <sz val="15"/>
        <color theme="1"/>
        <rFont val="新細明體"/>
        <family val="1"/>
        <charset val="136"/>
      </rPr>
      <t>年地方檢察署執行特別刑法裁判確定有罪之非本國籍犯罪者之罪名</t>
    </r>
    <phoneticPr fontId="9" type="noConversion"/>
  </si>
  <si>
    <r>
      <rPr>
        <b/>
        <sz val="12"/>
        <color theme="1"/>
        <rFont val="新細明體"/>
        <family val="1"/>
        <charset val="136"/>
      </rPr>
      <t>「中華民國一一一年犯罪狀況及其分析」第四篇表次</t>
    </r>
    <phoneticPr fontId="19" type="noConversion"/>
  </si>
  <si>
    <r>
      <rPr>
        <sz val="12"/>
        <color rgb="FF002060"/>
        <rFont val="新細明體"/>
        <family val="2"/>
        <charset val="136"/>
      </rPr>
      <t>表</t>
    </r>
    <r>
      <rPr>
        <sz val="12"/>
        <color rgb="FF002060"/>
        <rFont val="Times New Roman"/>
        <family val="1"/>
      </rPr>
      <t>4-2-2</t>
    </r>
    <r>
      <rPr>
        <sz val="12"/>
        <color rgb="FF002060"/>
        <rFont val="新細明體"/>
        <family val="2"/>
        <charset val="136"/>
      </rPr>
      <t>　近</t>
    </r>
    <r>
      <rPr>
        <sz val="12"/>
        <color rgb="FF002060"/>
        <rFont val="Times New Roman"/>
        <family val="1"/>
      </rPr>
      <t>10</t>
    </r>
    <r>
      <rPr>
        <sz val="12"/>
        <color rgb="FF002060"/>
        <rFont val="新細明體"/>
        <family val="2"/>
        <charset val="136"/>
      </rPr>
      <t>年地方檢察署執行普通刑法裁判確定有罪之高齡犯罪者罪名</t>
    </r>
  </si>
  <si>
    <r>
      <rPr>
        <sz val="12"/>
        <color rgb="FF002060"/>
        <rFont val="新細明體"/>
        <family val="2"/>
        <charset val="136"/>
      </rPr>
      <t>表</t>
    </r>
    <r>
      <rPr>
        <sz val="12"/>
        <color rgb="FF002060"/>
        <rFont val="Times New Roman"/>
        <family val="1"/>
      </rPr>
      <t>4-2-3</t>
    </r>
    <r>
      <rPr>
        <sz val="12"/>
        <color rgb="FF002060"/>
        <rFont val="新細明體"/>
        <family val="2"/>
        <charset val="136"/>
      </rPr>
      <t>　近</t>
    </r>
    <r>
      <rPr>
        <sz val="12"/>
        <color rgb="FF002060"/>
        <rFont val="Times New Roman"/>
        <family val="1"/>
      </rPr>
      <t>10</t>
    </r>
    <r>
      <rPr>
        <sz val="12"/>
        <color rgb="FF002060"/>
        <rFont val="新細明體"/>
        <family val="2"/>
        <charset val="136"/>
      </rPr>
      <t>年地方檢察署執行特別刑法裁判確定有罪之高齡犯罪者罪名</t>
    </r>
  </si>
  <si>
    <r>
      <rPr>
        <sz val="12"/>
        <color rgb="FF002060"/>
        <rFont val="新細明體"/>
        <family val="2"/>
        <charset val="136"/>
      </rPr>
      <t>表</t>
    </r>
    <r>
      <rPr>
        <sz val="12"/>
        <color rgb="FF002060"/>
        <rFont val="Times New Roman"/>
        <family val="1"/>
      </rPr>
      <t>4-2-4</t>
    </r>
    <r>
      <rPr>
        <sz val="12"/>
        <color rgb="FF002060"/>
        <rFont val="新細明體"/>
        <family val="1"/>
        <charset val="136"/>
      </rPr>
      <t>　近</t>
    </r>
    <r>
      <rPr>
        <sz val="12"/>
        <color rgb="FF002060"/>
        <rFont val="Times New Roman"/>
        <family val="1"/>
      </rPr>
      <t>10</t>
    </r>
    <r>
      <rPr>
        <sz val="12"/>
        <color rgb="FF002060"/>
        <rFont val="新細明體"/>
        <family val="1"/>
        <charset val="136"/>
      </rPr>
      <t>年高齡犯罪者之處遇</t>
    </r>
  </si>
  <si>
    <r>
      <rPr>
        <sz val="12"/>
        <color rgb="FF002060"/>
        <rFont val="新細明體"/>
        <family val="2"/>
        <charset val="136"/>
      </rPr>
      <t>表</t>
    </r>
    <r>
      <rPr>
        <sz val="12"/>
        <color rgb="FF002060"/>
        <rFont val="Times New Roman"/>
        <family val="1"/>
      </rPr>
      <t>4-3-1</t>
    </r>
    <r>
      <rPr>
        <sz val="12"/>
        <color rgb="FF002060"/>
        <rFont val="新細明體"/>
        <family val="1"/>
        <charset val="136"/>
      </rPr>
      <t>　近</t>
    </r>
    <r>
      <rPr>
        <sz val="12"/>
        <color rgb="FF002060"/>
        <rFont val="Times New Roman"/>
        <family val="1"/>
      </rPr>
      <t>10</t>
    </r>
    <r>
      <rPr>
        <sz val="12"/>
        <color rgb="FF002060"/>
        <rFont val="新細明體"/>
        <family val="1"/>
        <charset val="136"/>
      </rPr>
      <t>年毒品犯罪嫌疑與確定有罪人數</t>
    </r>
  </si>
  <si>
    <r>
      <rPr>
        <sz val="12"/>
        <color rgb="FF002060"/>
        <rFont val="新細明體"/>
        <family val="2"/>
        <charset val="136"/>
      </rPr>
      <t>表</t>
    </r>
    <r>
      <rPr>
        <sz val="12"/>
        <color rgb="FF002060"/>
        <rFont val="Times New Roman"/>
        <family val="1"/>
      </rPr>
      <t>4-3-2</t>
    </r>
    <r>
      <rPr>
        <sz val="12"/>
        <color rgb="FF002060"/>
        <rFont val="新細明體"/>
        <family val="1"/>
        <charset val="136"/>
      </rPr>
      <t>　近</t>
    </r>
    <r>
      <rPr>
        <sz val="12"/>
        <color rgb="FF002060"/>
        <rFont val="Times New Roman"/>
        <family val="1"/>
      </rPr>
      <t>10</t>
    </r>
    <r>
      <rPr>
        <sz val="12"/>
        <color rgb="FF002060"/>
        <rFont val="新細明體"/>
        <family val="1"/>
        <charset val="136"/>
      </rPr>
      <t>年地方檢察署執行毒品危害防制條例裁判確定有罪人數</t>
    </r>
    <r>
      <rPr>
        <sz val="12"/>
        <color rgb="FF002060"/>
        <rFont val="Times New Roman"/>
        <family val="1"/>
      </rPr>
      <t xml:space="preserve"> </t>
    </r>
  </si>
  <si>
    <r>
      <rPr>
        <sz val="12"/>
        <color rgb="FF002060"/>
        <rFont val="新細明體"/>
        <family val="2"/>
        <charset val="136"/>
      </rPr>
      <t>表</t>
    </r>
    <r>
      <rPr>
        <sz val="12"/>
        <color rgb="FF002060"/>
        <rFont val="Times New Roman"/>
        <family val="1"/>
      </rPr>
      <t>4-3-3</t>
    </r>
    <r>
      <rPr>
        <sz val="12"/>
        <color rgb="FF002060"/>
        <rFont val="新細明體"/>
        <family val="1"/>
        <charset val="136"/>
      </rPr>
      <t>　近</t>
    </r>
    <r>
      <rPr>
        <sz val="12"/>
        <color rgb="FF002060"/>
        <rFont val="Times New Roman"/>
        <family val="1"/>
      </rPr>
      <t>10</t>
    </r>
    <r>
      <rPr>
        <sz val="12"/>
        <color rgb="FF002060"/>
        <rFont val="新細明體"/>
        <family val="1"/>
        <charset val="136"/>
      </rPr>
      <t>年地方檢察署執行緩起訴戒癮治療情形</t>
    </r>
  </si>
  <si>
    <r>
      <rPr>
        <sz val="12"/>
        <color rgb="FF002060"/>
        <rFont val="新細明體"/>
        <family val="2"/>
        <charset val="136"/>
      </rPr>
      <t>表</t>
    </r>
    <r>
      <rPr>
        <sz val="12"/>
        <color rgb="FF002060"/>
        <rFont val="Times New Roman"/>
        <family val="1"/>
      </rPr>
      <t>4-3-4</t>
    </r>
    <r>
      <rPr>
        <sz val="12"/>
        <color rgb="FF002060"/>
        <rFont val="新細明體"/>
        <family val="1"/>
        <charset val="136"/>
      </rPr>
      <t>　近</t>
    </r>
    <r>
      <rPr>
        <sz val="12"/>
        <color rgb="FF002060"/>
        <rFont val="Times New Roman"/>
        <family val="1"/>
      </rPr>
      <t>5</t>
    </r>
    <r>
      <rPr>
        <sz val="12"/>
        <color rgb="FF002060"/>
        <rFont val="新細明體"/>
        <family val="1"/>
        <charset val="136"/>
      </rPr>
      <t>年地方檢察署施用第一、二級毒品戒癮治療</t>
    </r>
    <r>
      <rPr>
        <sz val="12"/>
        <color rgb="FF002060"/>
        <rFont val="Times New Roman"/>
        <family val="1"/>
      </rPr>
      <t>2</t>
    </r>
    <r>
      <rPr>
        <sz val="12"/>
        <color rgb="FF002060"/>
        <rFont val="新細明體"/>
        <family val="1"/>
        <charset val="136"/>
      </rPr>
      <t>年內再犯施用毒品罪情形</t>
    </r>
  </si>
  <si>
    <r>
      <rPr>
        <sz val="12"/>
        <color rgb="FF002060"/>
        <rFont val="新細明體"/>
        <family val="2"/>
        <charset val="136"/>
      </rPr>
      <t>表</t>
    </r>
    <r>
      <rPr>
        <sz val="12"/>
        <color rgb="FF002060"/>
        <rFont val="Times New Roman"/>
        <family val="1"/>
      </rPr>
      <t>4-3-5</t>
    </r>
    <r>
      <rPr>
        <sz val="12"/>
        <color rgb="FF002060"/>
        <rFont val="新細明體"/>
        <family val="2"/>
        <charset val="136"/>
      </rPr>
      <t>　近</t>
    </r>
    <r>
      <rPr>
        <sz val="12"/>
        <color rgb="FF002060"/>
        <rFont val="Times New Roman"/>
        <family val="1"/>
      </rPr>
      <t>10</t>
    </r>
    <r>
      <rPr>
        <sz val="12"/>
        <color rgb="FF002060"/>
        <rFont val="新細明體"/>
        <family val="2"/>
        <charset val="136"/>
      </rPr>
      <t>年毒品犯罪者之處遇</t>
    </r>
  </si>
  <si>
    <r>
      <rPr>
        <sz val="12"/>
        <color rgb="FF002060"/>
        <rFont val="新細明體"/>
        <family val="2"/>
        <charset val="136"/>
      </rPr>
      <t>表</t>
    </r>
    <r>
      <rPr>
        <sz val="12"/>
        <color rgb="FF002060"/>
        <rFont val="Times New Roman"/>
        <family val="1"/>
      </rPr>
      <t>4-3-6</t>
    </r>
    <r>
      <rPr>
        <sz val="12"/>
        <color rgb="FF002060"/>
        <rFont val="新細明體"/>
        <family val="2"/>
        <charset val="136"/>
      </rPr>
      <t>　近</t>
    </r>
    <r>
      <rPr>
        <sz val="12"/>
        <color rgb="FF002060"/>
        <rFont val="Times New Roman"/>
        <family val="1"/>
      </rPr>
      <t>10</t>
    </r>
    <r>
      <rPr>
        <sz val="12"/>
        <color rgb="FF002060"/>
        <rFont val="新細明體"/>
        <family val="2"/>
        <charset val="136"/>
      </rPr>
      <t>年第三級、第四級毒品裁處講習與罰鍰統計</t>
    </r>
  </si>
  <si>
    <r>
      <rPr>
        <sz val="12"/>
        <color rgb="FF002060"/>
        <rFont val="新細明體"/>
        <family val="2"/>
        <charset val="136"/>
      </rPr>
      <t>表</t>
    </r>
    <r>
      <rPr>
        <sz val="12"/>
        <color rgb="FF002060"/>
        <rFont val="Times New Roman"/>
        <family val="1"/>
      </rPr>
      <t>4-4-1</t>
    </r>
    <r>
      <rPr>
        <sz val="12"/>
        <color rgb="FF002060"/>
        <rFont val="新細明體"/>
        <family val="2"/>
        <charset val="136"/>
      </rPr>
      <t>　近</t>
    </r>
    <r>
      <rPr>
        <sz val="12"/>
        <color rgb="FF002060"/>
        <rFont val="Times New Roman"/>
        <family val="1"/>
      </rPr>
      <t>7</t>
    </r>
    <r>
      <rPr>
        <sz val="12"/>
        <color rgb="FF002060"/>
        <rFont val="新細明體"/>
        <family val="2"/>
        <charset val="136"/>
      </rPr>
      <t>年地方檢察署執行裁判確定有罪非本國籍犯罪者之國籍</t>
    </r>
  </si>
  <si>
    <r>
      <rPr>
        <sz val="12"/>
        <color rgb="FF002060"/>
        <rFont val="新細明體"/>
        <family val="2"/>
        <charset val="136"/>
      </rPr>
      <t>表</t>
    </r>
    <r>
      <rPr>
        <sz val="12"/>
        <color rgb="FF002060"/>
        <rFont val="Times New Roman"/>
        <family val="1"/>
      </rPr>
      <t>4-4-2</t>
    </r>
    <r>
      <rPr>
        <sz val="12"/>
        <color rgb="FF002060"/>
        <rFont val="新細明體"/>
        <family val="2"/>
        <charset val="136"/>
      </rPr>
      <t>　近</t>
    </r>
    <r>
      <rPr>
        <sz val="12"/>
        <color rgb="FF002060"/>
        <rFont val="Times New Roman"/>
        <family val="1"/>
      </rPr>
      <t>7</t>
    </r>
    <r>
      <rPr>
        <sz val="12"/>
        <color rgb="FF002060"/>
        <rFont val="新細明體"/>
        <family val="2"/>
        <charset val="136"/>
      </rPr>
      <t>年地方檢察署執行普通刑法裁判確定有罪之非本國籍犯罪者之罪名</t>
    </r>
  </si>
  <si>
    <r>
      <rPr>
        <sz val="12"/>
        <color rgb="FF002060"/>
        <rFont val="新細明體"/>
        <family val="2"/>
        <charset val="136"/>
      </rPr>
      <t>表</t>
    </r>
    <r>
      <rPr>
        <sz val="12"/>
        <color rgb="FF002060"/>
        <rFont val="Times New Roman"/>
        <family val="1"/>
      </rPr>
      <t>4-4-3</t>
    </r>
    <r>
      <rPr>
        <sz val="12"/>
        <color rgb="FF002060"/>
        <rFont val="新細明體"/>
        <family val="2"/>
        <charset val="136"/>
      </rPr>
      <t>　近</t>
    </r>
    <r>
      <rPr>
        <sz val="12"/>
        <color rgb="FF002060"/>
        <rFont val="Times New Roman"/>
        <family val="1"/>
      </rPr>
      <t>7</t>
    </r>
    <r>
      <rPr>
        <sz val="12"/>
        <color rgb="FF002060"/>
        <rFont val="新細明體"/>
        <family val="2"/>
        <charset val="136"/>
      </rPr>
      <t>年地方檢察署執行特別刑法裁判確定有罪之非本國籍犯罪者之罪名</t>
    </r>
  </si>
  <si>
    <r>
      <rPr>
        <sz val="12"/>
        <color rgb="FF002060"/>
        <rFont val="新細明體"/>
        <family val="1"/>
        <charset val="136"/>
      </rPr>
      <t>表</t>
    </r>
    <r>
      <rPr>
        <sz val="12"/>
        <color rgb="FF002060"/>
        <rFont val="Times New Roman"/>
        <family val="1"/>
      </rPr>
      <t>4-1-1</t>
    </r>
    <r>
      <rPr>
        <sz val="12"/>
        <color rgb="FF002060"/>
        <rFont val="新細明體"/>
        <family val="1"/>
        <charset val="136"/>
      </rPr>
      <t>　近</t>
    </r>
    <r>
      <rPr>
        <sz val="12"/>
        <color rgb="FF002060"/>
        <rFont val="Times New Roman"/>
        <family val="1"/>
      </rPr>
      <t>10</t>
    </r>
    <r>
      <rPr>
        <sz val="12"/>
        <color rgb="FF002060"/>
        <rFont val="新細明體"/>
        <family val="1"/>
        <charset val="136"/>
      </rPr>
      <t>年女性犯罪嫌疑與確定有罪人數</t>
    </r>
  </si>
  <si>
    <r>
      <rPr>
        <sz val="12"/>
        <color rgb="FF002060"/>
        <rFont val="新細明體"/>
        <family val="1"/>
        <charset val="136"/>
        <scheme val="minor"/>
      </rPr>
      <t>表4-1-2　近10年地方檢察署執行裁判確定有罪女性主要罪名及女性比率</t>
    </r>
  </si>
  <si>
    <r>
      <rPr>
        <sz val="12"/>
        <color rgb="FF002060"/>
        <rFont val="新細明體"/>
        <family val="1"/>
        <charset val="136"/>
        <scheme val="minor"/>
      </rPr>
      <t>表4-1-3　近10年女性犯罪者之處遇</t>
    </r>
  </si>
  <si>
    <r>
      <rPr>
        <sz val="12"/>
        <color rgb="FF002060"/>
        <rFont val="新細明體"/>
        <family val="1"/>
        <charset val="136"/>
        <scheme val="minor"/>
      </rPr>
      <t>表4-2-1　近10年高齡犯罪嫌疑與確定有罪人數</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</si>
</sst>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4" formatCode="_-&quot;$&quot;* #,##0.00_-;\-&quot;$&quot;* #,##0.00_-;_-&quot;$&quot;* &quot;-&quot;??_-;_-@_-"/>
    <numFmt numFmtId="43" formatCode="_-* #,##0.00_-;\-* #,##0.00_-;_-* &quot;-&quot;??_-;_-@_-"/>
    <numFmt numFmtId="176" formatCode="#,##0_ ;\ \-#,##0_ ;\ &quot;-&quot;_ ;@_ "/>
    <numFmt numFmtId="177" formatCode="#,##0____;;\-____"/>
    <numFmt numFmtId="178" formatCode="#,##0.00;;\-"/>
    <numFmt numFmtId="179" formatCode="0_ "/>
    <numFmt numFmtId="180" formatCode="#,##0.00_ "/>
  </numFmts>
  <fonts count="63">
    <font>
      <sz val="12"/>
      <color theme="1"/>
      <name val="新細明體"/>
      <family val="2"/>
      <scheme val="minor"/>
    </font>
    <font>
      <sz val="12"/>
      <color theme="1"/>
      <name val="新細明體"/>
      <family val="2"/>
      <charset val="136"/>
      <scheme val="minor"/>
    </font>
    <font>
      <sz val="12"/>
      <color theme="1"/>
      <name val="新細明體"/>
      <family val="2"/>
      <charset val="136"/>
      <scheme val="minor"/>
    </font>
    <font>
      <sz val="12"/>
      <name val="新細明體"/>
      <family val="1"/>
      <charset val="136"/>
    </font>
    <font>
      <sz val="12"/>
      <name val="Times New Roman"/>
      <family val="1"/>
    </font>
    <font>
      <sz val="9"/>
      <name val="新細明體"/>
      <family val="2"/>
      <charset val="136"/>
      <scheme val="minor"/>
    </font>
    <font>
      <sz val="12"/>
      <name val="Times New Roman"/>
      <family val="1"/>
      <charset val="136"/>
    </font>
    <font>
      <sz val="10"/>
      <name val="Times New Roman"/>
      <family val="1"/>
    </font>
    <font>
      <sz val="10"/>
      <name val="新細明體"/>
      <family val="1"/>
      <charset val="136"/>
    </font>
    <font>
      <sz val="9"/>
      <name val="新細明體"/>
      <family val="1"/>
      <charset val="136"/>
    </font>
    <font>
      <sz val="12"/>
      <color theme="1"/>
      <name val="Times New Roman"/>
      <family val="1"/>
    </font>
    <font>
      <sz val="12"/>
      <name val="Courier"/>
      <family val="3"/>
    </font>
    <font>
      <sz val="12"/>
      <color indexed="8"/>
      <name val="新細明體"/>
      <family val="1"/>
      <charset val="136"/>
    </font>
    <font>
      <sz val="15"/>
      <name val="Times New Roman"/>
      <family val="1"/>
    </font>
    <font>
      <sz val="15"/>
      <name val="新細明體"/>
      <family val="1"/>
      <charset val="136"/>
    </font>
    <font>
      <sz val="12"/>
      <color theme="1"/>
      <name val="新細明體"/>
      <family val="1"/>
      <charset val="136"/>
      <scheme val="minor"/>
    </font>
    <font>
      <sz val="10"/>
      <color theme="1"/>
      <name val="Times New Roman"/>
      <family val="1"/>
    </font>
    <font>
      <sz val="10"/>
      <color theme="1"/>
      <name val="新細明體"/>
      <family val="1"/>
      <charset val="136"/>
    </font>
    <font>
      <sz val="12"/>
      <color theme="1"/>
      <name val="新細明體"/>
      <family val="1"/>
      <charset val="136"/>
    </font>
    <font>
      <sz val="9"/>
      <name val="新細明體"/>
      <family val="3"/>
      <charset val="136"/>
      <scheme val="minor"/>
    </font>
    <font>
      <sz val="12"/>
      <color rgb="FF000000"/>
      <name val="Times New Roman"/>
      <family val="1"/>
    </font>
    <font>
      <sz val="11"/>
      <name val="Times New Roman"/>
      <family val="1"/>
    </font>
    <font>
      <sz val="10"/>
      <name val="標楷體"/>
      <family val="4"/>
      <charset val="136"/>
    </font>
    <font>
      <sz val="12"/>
      <color indexed="8"/>
      <name val="Times New Roman"/>
      <family val="1"/>
    </font>
    <font>
      <sz val="10"/>
      <color indexed="8"/>
      <name val="新細明體"/>
      <family val="1"/>
      <charset val="136"/>
    </font>
    <font>
      <sz val="10"/>
      <color indexed="8"/>
      <name val="Times New Roman"/>
      <family val="1"/>
    </font>
    <font>
      <sz val="10"/>
      <color rgb="FF000000"/>
      <name val="新細明體"/>
      <family val="1"/>
      <charset val="136"/>
    </font>
    <font>
      <sz val="12"/>
      <color indexed="20"/>
      <name val="新細明體"/>
      <family val="1"/>
      <charset val="136"/>
    </font>
    <font>
      <sz val="15"/>
      <name val="標楷體"/>
      <family val="4"/>
    </font>
    <font>
      <sz val="10"/>
      <name val="Times New Roman"/>
      <family val="1"/>
      <charset val="136"/>
    </font>
    <font>
      <sz val="12"/>
      <name val="細明體"/>
      <family val="3"/>
      <charset val="136"/>
    </font>
    <font>
      <sz val="15"/>
      <color theme="1"/>
      <name val="Times New Roman"/>
      <family val="1"/>
    </font>
    <font>
      <sz val="10"/>
      <name val="Arial"/>
      <family val="2"/>
    </font>
    <font>
      <sz val="15"/>
      <color theme="1"/>
      <name val="新細明體"/>
      <family val="1"/>
      <charset val="136"/>
    </font>
    <font>
      <sz val="12"/>
      <color theme="1"/>
      <name val="細明體"/>
      <family val="3"/>
      <charset val="136"/>
    </font>
    <font>
      <sz val="15"/>
      <name val="Times New Roman"/>
      <family val="1"/>
      <charset val="136"/>
    </font>
    <font>
      <sz val="12"/>
      <name val="標楷體"/>
      <family val="4"/>
      <charset val="136"/>
    </font>
    <font>
      <sz val="16"/>
      <name val="Times New Roman"/>
      <family val="1"/>
    </font>
    <font>
      <sz val="9.5"/>
      <name val="Times New Roman"/>
      <family val="1"/>
    </font>
    <font>
      <sz val="8"/>
      <name val="Times New Roman"/>
      <family val="1"/>
    </font>
    <font>
      <sz val="9"/>
      <name val="標楷體"/>
      <family val="4"/>
      <charset val="136"/>
    </font>
    <font>
      <sz val="10"/>
      <color rgb="FFFF0000"/>
      <name val="Times New Roman"/>
      <family val="1"/>
    </font>
    <font>
      <sz val="9.5"/>
      <color rgb="FFFF0000"/>
      <name val="Times New Roman"/>
      <family val="1"/>
    </font>
    <font>
      <sz val="10"/>
      <name val="PMingLiU"/>
      <family val="1"/>
      <charset val="136"/>
    </font>
    <font>
      <sz val="9"/>
      <name val="新細明體"/>
      <family val="1"/>
      <charset val="136"/>
      <scheme val="minor"/>
    </font>
    <font>
      <sz val="8"/>
      <name val="PMingLiU"/>
      <family val="1"/>
      <charset val="136"/>
    </font>
    <font>
      <sz val="12"/>
      <name val="PMingLiU"/>
      <family val="1"/>
      <charset val="136"/>
    </font>
    <font>
      <sz val="8"/>
      <name val="細明體"/>
      <family val="3"/>
      <charset val="136"/>
    </font>
    <font>
      <sz val="9"/>
      <name val="Times New Roman"/>
      <family val="1"/>
    </font>
    <font>
      <sz val="9"/>
      <name val="細明體"/>
      <family val="3"/>
      <charset val="136"/>
    </font>
    <font>
      <sz val="12"/>
      <name val="華康中楷體"/>
      <family val="3"/>
      <charset val="136"/>
    </font>
    <font>
      <sz val="11"/>
      <name val="細明體"/>
      <family val="3"/>
      <charset val="136"/>
    </font>
    <font>
      <sz val="12"/>
      <color theme="1"/>
      <name val="新細明體"/>
      <family val="2"/>
      <scheme val="minor"/>
    </font>
    <font>
      <b/>
      <sz val="12"/>
      <color theme="1"/>
      <name val="新細明體"/>
      <family val="1"/>
      <charset val="136"/>
    </font>
    <font>
      <u/>
      <sz val="12"/>
      <color theme="10"/>
      <name val="新細明體"/>
      <family val="2"/>
      <charset val="136"/>
      <scheme val="minor"/>
    </font>
    <font>
      <b/>
      <u/>
      <sz val="12"/>
      <color rgb="FF0070C0"/>
      <name val="新細明體"/>
      <family val="1"/>
      <charset val="136"/>
      <scheme val="minor"/>
    </font>
    <font>
      <b/>
      <sz val="12"/>
      <color theme="1"/>
      <name val="Times New Roman"/>
      <family val="1"/>
    </font>
    <font>
      <u/>
      <sz val="12"/>
      <color theme="10"/>
      <name val="Times New Roman"/>
      <family val="1"/>
    </font>
    <font>
      <sz val="12"/>
      <color rgb="FF002060"/>
      <name val="Times New Roman"/>
      <family val="1"/>
    </font>
    <font>
      <sz val="12"/>
      <color rgb="FF002060"/>
      <name val="新細明體"/>
      <family val="2"/>
      <charset val="136"/>
    </font>
    <font>
      <sz val="12"/>
      <color rgb="FF002060"/>
      <name val="新細明體"/>
      <family val="1"/>
      <charset val="136"/>
    </font>
    <font>
      <sz val="12"/>
      <color rgb="FF002060"/>
      <name val="新細明體"/>
      <family val="2"/>
      <charset val="136"/>
      <scheme val="minor"/>
    </font>
    <font>
      <sz val="12"/>
      <color rgb="FF002060"/>
      <name val="新細明體"/>
      <family val="1"/>
      <charset val="136"/>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5">
    <border>
      <left/>
      <right/>
      <top/>
      <bottom/>
      <diagonal/>
    </border>
    <border>
      <left/>
      <right/>
      <top/>
      <bottom style="thin">
        <color auto="1"/>
      </bottom>
      <diagonal/>
    </border>
    <border>
      <left/>
      <right/>
      <top style="thin">
        <color indexed="64"/>
      </top>
      <bottom/>
      <diagonal/>
    </border>
    <border>
      <left/>
      <right/>
      <top style="thin">
        <color indexed="64"/>
      </top>
      <bottom style="thin">
        <color indexed="64"/>
      </bottom>
      <diagonal/>
    </border>
    <border>
      <left/>
      <right/>
      <top style="thin">
        <color auto="1"/>
      </top>
      <bottom/>
      <diagonal/>
    </border>
  </borders>
  <cellStyleXfs count="29">
    <xf numFmtId="0" fontId="0" fillId="0" borderId="0">
      <alignment vertical="center"/>
    </xf>
    <xf numFmtId="0" fontId="3" fillId="0" borderId="0"/>
    <xf numFmtId="44" fontId="2" fillId="0" borderId="0" applyFont="0" applyFill="0" applyBorder="0" applyAlignment="0" applyProtection="0">
      <alignment vertical="center"/>
    </xf>
    <xf numFmtId="43" fontId="3" fillId="0" borderId="0" applyFont="0" applyFill="0" applyBorder="0" applyAlignment="0" applyProtection="0">
      <alignment vertical="center"/>
    </xf>
    <xf numFmtId="0" fontId="11" fillId="0" borderId="0"/>
    <xf numFmtId="43" fontId="12" fillId="0" borderId="0" applyFont="0" applyFill="0" applyBorder="0" applyAlignment="0" applyProtection="0">
      <alignment vertical="center"/>
    </xf>
    <xf numFmtId="0" fontId="15" fillId="0" borderId="0">
      <alignment vertical="center"/>
    </xf>
    <xf numFmtId="0" fontId="1" fillId="0" borderId="0">
      <alignment vertical="center"/>
    </xf>
    <xf numFmtId="0" fontId="4" fillId="0" borderId="0"/>
    <xf numFmtId="0" fontId="15" fillId="0" borderId="0">
      <alignment vertical="center"/>
    </xf>
    <xf numFmtId="0" fontId="12" fillId="0" borderId="0">
      <alignment vertical="center"/>
    </xf>
    <xf numFmtId="0" fontId="15" fillId="0" borderId="0">
      <alignment vertical="center"/>
    </xf>
    <xf numFmtId="43" fontId="15" fillId="0" borderId="0" applyFont="0" applyFill="0" applyBorder="0" applyAlignment="0" applyProtection="0">
      <alignment vertical="center"/>
    </xf>
    <xf numFmtId="0" fontId="3" fillId="0" borderId="0"/>
    <xf numFmtId="43" fontId="1" fillId="0" borderId="0" applyFont="0" applyFill="0" applyBorder="0" applyAlignment="0" applyProtection="0">
      <alignment vertical="center"/>
    </xf>
    <xf numFmtId="0" fontId="3" fillId="0" borderId="0"/>
    <xf numFmtId="0" fontId="12" fillId="0" borderId="0">
      <alignment vertical="center"/>
    </xf>
    <xf numFmtId="0" fontId="32" fillId="0" borderId="0"/>
    <xf numFmtId="0" fontId="4" fillId="0" borderId="0"/>
    <xf numFmtId="0" fontId="3" fillId="0" borderId="0"/>
    <xf numFmtId="0" fontId="15" fillId="0" borderId="0">
      <alignment vertical="center"/>
    </xf>
    <xf numFmtId="41" fontId="4" fillId="0" borderId="0" applyFont="0" applyFill="0" applyBorder="0" applyAlignment="0" applyProtection="0"/>
    <xf numFmtId="0" fontId="36" fillId="0" borderId="0"/>
    <xf numFmtId="0" fontId="3" fillId="0" borderId="0"/>
    <xf numFmtId="0" fontId="36" fillId="0" borderId="0">
      <alignment vertical="center"/>
    </xf>
    <xf numFmtId="0" fontId="50" fillId="0" borderId="0"/>
    <xf numFmtId="44" fontId="15" fillId="0" borderId="0" applyFont="0" applyFill="0" applyBorder="0" applyAlignment="0" applyProtection="0">
      <alignment vertical="center"/>
    </xf>
    <xf numFmtId="0" fontId="52" fillId="0" borderId="0">
      <alignment vertical="center"/>
    </xf>
    <xf numFmtId="0" fontId="54" fillId="0" borderId="0" applyNumberFormat="0" applyFill="0" applyBorder="0" applyAlignment="0" applyProtection="0">
      <alignment vertical="center"/>
    </xf>
  </cellStyleXfs>
  <cellXfs count="358">
    <xf numFmtId="0" fontId="0" fillId="0" borderId="0" xfId="0">
      <alignment vertical="center"/>
    </xf>
    <xf numFmtId="49" fontId="4" fillId="0" borderId="1" xfId="4" quotePrefix="1" applyNumberFormat="1" applyFont="1" applyBorder="1" applyAlignment="1" applyProtection="1">
      <alignment horizontal="center" vertical="center"/>
      <protection locked="0"/>
    </xf>
    <xf numFmtId="49" fontId="4" fillId="0" borderId="0" xfId="4" quotePrefix="1" applyNumberFormat="1" applyFont="1" applyAlignment="1" applyProtection="1">
      <alignment horizontal="center" vertical="center"/>
      <protection locked="0"/>
    </xf>
    <xf numFmtId="0" fontId="4" fillId="0" borderId="1" xfId="1" applyFont="1" applyBorder="1" applyAlignment="1">
      <alignment horizontal="center" vertical="center"/>
    </xf>
    <xf numFmtId="0" fontId="4" fillId="0" borderId="0" xfId="6" applyFont="1">
      <alignment vertical="center"/>
    </xf>
    <xf numFmtId="43" fontId="10" fillId="0" borderId="0" xfId="3" applyFont="1" applyFill="1" applyBorder="1" applyAlignment="1">
      <alignment horizontal="center"/>
    </xf>
    <xf numFmtId="0" fontId="4" fillId="0" borderId="0" xfId="6" applyFont="1" applyAlignment="1">
      <alignment horizontal="distributed" vertical="center"/>
    </xf>
    <xf numFmtId="43" fontId="10" fillId="0" borderId="0" xfId="3" applyFont="1" applyFill="1" applyBorder="1" applyAlignment="1"/>
    <xf numFmtId="49" fontId="4" fillId="0" borderId="1" xfId="6" quotePrefix="1" applyNumberFormat="1" applyFont="1" applyBorder="1" applyAlignment="1">
      <alignment horizontal="center" vertical="center"/>
    </xf>
    <xf numFmtId="0" fontId="7" fillId="0" borderId="0" xfId="1" applyFont="1" applyAlignment="1">
      <alignment vertical="center"/>
    </xf>
    <xf numFmtId="43" fontId="4" fillId="0" borderId="1" xfId="6" applyNumberFormat="1" applyFont="1" applyBorder="1" applyAlignment="1">
      <alignment horizontal="center" vertical="center"/>
    </xf>
    <xf numFmtId="43" fontId="4" fillId="0" borderId="1" xfId="10" applyNumberFormat="1" applyFont="1" applyBorder="1" applyAlignment="1">
      <alignment horizontal="center" vertical="center"/>
    </xf>
    <xf numFmtId="41" fontId="3" fillId="0" borderId="1" xfId="6" applyNumberFormat="1" applyFont="1" applyBorder="1" applyAlignment="1">
      <alignment horizontal="center" vertical="center"/>
    </xf>
    <xf numFmtId="3" fontId="4" fillId="0" borderId="0" xfId="1" applyNumberFormat="1" applyFont="1" applyAlignment="1">
      <alignment horizontal="center" vertical="center"/>
    </xf>
    <xf numFmtId="41" fontId="4" fillId="0" borderId="1" xfId="10" applyNumberFormat="1" applyFont="1" applyBorder="1" applyAlignment="1">
      <alignment horizontal="center" vertical="center"/>
    </xf>
    <xf numFmtId="41" fontId="4" fillId="0" borderId="3" xfId="10" applyNumberFormat="1" applyFont="1" applyBorder="1" applyAlignment="1">
      <alignment horizontal="center" vertical="center"/>
    </xf>
    <xf numFmtId="43" fontId="4" fillId="0" borderId="3" xfId="10" applyNumberFormat="1" applyFont="1" applyBorder="1" applyAlignment="1">
      <alignment horizontal="center" vertical="center"/>
    </xf>
    <xf numFmtId="41" fontId="4" fillId="0" borderId="0" xfId="0" applyNumberFormat="1" applyFont="1">
      <alignment vertical="center"/>
    </xf>
    <xf numFmtId="41" fontId="4" fillId="0" borderId="0" xfId="11" applyNumberFormat="1" applyFont="1">
      <alignment vertical="center"/>
    </xf>
    <xf numFmtId="43" fontId="4" fillId="0" borderId="0" xfId="11" applyNumberFormat="1" applyFont="1">
      <alignment vertical="center"/>
    </xf>
    <xf numFmtId="43" fontId="4" fillId="0" borderId="0" xfId="1" applyNumberFormat="1" applyFont="1" applyAlignment="1">
      <alignment vertical="center"/>
    </xf>
    <xf numFmtId="41" fontId="4" fillId="0" borderId="0" xfId="1" applyNumberFormat="1" applyFont="1" applyAlignment="1">
      <alignment horizontal="right" vertical="center" indent="1"/>
    </xf>
    <xf numFmtId="41" fontId="10" fillId="0" borderId="1" xfId="12" applyNumberFormat="1" applyFont="1" applyBorder="1" applyAlignment="1">
      <alignment vertical="center"/>
    </xf>
    <xf numFmtId="41" fontId="4" fillId="0" borderId="1" xfId="1" applyNumberFormat="1" applyFont="1" applyBorder="1" applyAlignment="1">
      <alignment horizontal="right" vertical="center" indent="1"/>
    </xf>
    <xf numFmtId="43" fontId="4" fillId="0" borderId="1" xfId="1" applyNumberFormat="1" applyFont="1" applyBorder="1" applyAlignment="1">
      <alignment vertical="center"/>
    </xf>
    <xf numFmtId="41" fontId="3" fillId="0" borderId="1" xfId="10" applyNumberFormat="1" applyFont="1" applyBorder="1" applyAlignment="1">
      <alignment horizontal="center" vertical="center"/>
    </xf>
    <xf numFmtId="41" fontId="10" fillId="0" borderId="0" xfId="5" applyNumberFormat="1" applyFont="1" applyBorder="1" applyAlignment="1"/>
    <xf numFmtId="41" fontId="10" fillId="0" borderId="0" xfId="3" applyNumberFormat="1" applyFont="1" applyFill="1" applyBorder="1" applyAlignment="1"/>
    <xf numFmtId="41" fontId="10" fillId="0" borderId="1" xfId="3" applyNumberFormat="1" applyFont="1" applyFill="1" applyBorder="1" applyAlignment="1"/>
    <xf numFmtId="0" fontId="3" fillId="0" borderId="1" xfId="6" applyFont="1" applyBorder="1" applyAlignment="1">
      <alignment horizontal="center" vertical="center"/>
    </xf>
    <xf numFmtId="41" fontId="4" fillId="0" borderId="0" xfId="1" applyNumberFormat="1" applyFont="1" applyAlignment="1">
      <alignment vertical="center"/>
    </xf>
    <xf numFmtId="41" fontId="4" fillId="0" borderId="1" xfId="1" applyNumberFormat="1" applyFont="1" applyBorder="1" applyAlignment="1">
      <alignment vertical="center"/>
    </xf>
    <xf numFmtId="0" fontId="4" fillId="0" borderId="1" xfId="1" applyFont="1" applyBorder="1" applyAlignment="1">
      <alignment horizontal="distributed" vertical="center"/>
    </xf>
    <xf numFmtId="0" fontId="4" fillId="0" borderId="3" xfId="1" applyFont="1" applyBorder="1" applyAlignment="1">
      <alignment horizontal="distributed" vertical="center"/>
    </xf>
    <xf numFmtId="41" fontId="4" fillId="0" borderId="0" xfId="14" quotePrefix="1" applyNumberFormat="1" applyFont="1" applyFill="1" applyBorder="1" applyAlignment="1">
      <alignment horizontal="right" vertical="center"/>
    </xf>
    <xf numFmtId="41" fontId="4" fillId="0" borderId="0" xfId="11" applyNumberFormat="1" applyFont="1" applyAlignment="1">
      <alignment horizontal="right" vertical="center"/>
    </xf>
    <xf numFmtId="43" fontId="4" fillId="0" borderId="0" xfId="11" applyNumberFormat="1" applyFont="1" applyAlignment="1">
      <alignment horizontal="right" vertical="center"/>
    </xf>
    <xf numFmtId="41" fontId="4" fillId="0" borderId="0" xfId="1" applyNumberFormat="1" applyFont="1" applyAlignment="1">
      <alignment horizontal="right" vertical="center"/>
    </xf>
    <xf numFmtId="41" fontId="4" fillId="0" borderId="1" xfId="14" quotePrefix="1" applyNumberFormat="1" applyFont="1" applyFill="1" applyBorder="1" applyAlignment="1">
      <alignment horizontal="right" vertical="center"/>
    </xf>
    <xf numFmtId="41" fontId="4" fillId="0" borderId="1" xfId="11" applyNumberFormat="1" applyFont="1" applyBorder="1" applyAlignment="1">
      <alignment horizontal="right" vertical="center"/>
    </xf>
    <xf numFmtId="43" fontId="4" fillId="0" borderId="1" xfId="11" applyNumberFormat="1" applyFont="1" applyBorder="1" applyAlignment="1">
      <alignment horizontal="right" vertical="center"/>
    </xf>
    <xf numFmtId="41" fontId="4" fillId="0" borderId="1" xfId="1" applyNumberFormat="1" applyFont="1" applyBorder="1" applyAlignment="1">
      <alignment horizontal="right" vertical="center"/>
    </xf>
    <xf numFmtId="0" fontId="4" fillId="0" borderId="0" xfId="1" applyFont="1" applyAlignment="1">
      <alignment horizontal="center" vertical="center"/>
    </xf>
    <xf numFmtId="0" fontId="3" fillId="0" borderId="1" xfId="1" applyBorder="1" applyAlignment="1">
      <alignment horizontal="center" vertical="center"/>
    </xf>
    <xf numFmtId="0" fontId="4" fillId="0" borderId="3" xfId="6" applyFont="1" applyBorder="1" applyAlignment="1">
      <alignment horizontal="center" vertical="center"/>
    </xf>
    <xf numFmtId="0" fontId="4" fillId="0" borderId="1" xfId="6" applyFont="1" applyBorder="1" applyAlignment="1">
      <alignment horizontal="center" vertical="center"/>
    </xf>
    <xf numFmtId="0" fontId="7" fillId="0" borderId="0" xfId="6" quotePrefix="1" applyFont="1" applyAlignment="1">
      <alignment horizontal="left" vertical="center"/>
    </xf>
    <xf numFmtId="41" fontId="7" fillId="0" borderId="0" xfId="6" quotePrefix="1" applyNumberFormat="1" applyFont="1" applyAlignment="1">
      <alignment horizontal="left" vertical="center"/>
    </xf>
    <xf numFmtId="0" fontId="10" fillId="0" borderId="1" xfId="16" applyFont="1" applyBorder="1" applyAlignment="1">
      <alignment horizontal="center" vertical="center"/>
    </xf>
    <xf numFmtId="0" fontId="4" fillId="0" borderId="0" xfId="7" applyFont="1" applyAlignment="1">
      <alignment horizontal="distributed" vertical="center"/>
    </xf>
    <xf numFmtId="0" fontId="4" fillId="0" borderId="0" xfId="7" applyFont="1" applyAlignment="1">
      <alignment horizontal="distributed" vertical="center" wrapText="1"/>
    </xf>
    <xf numFmtId="43" fontId="4" fillId="0" borderId="0" xfId="6" applyNumberFormat="1" applyFont="1" applyAlignment="1">
      <alignment horizontal="right" vertical="center"/>
    </xf>
    <xf numFmtId="41" fontId="4" fillId="0" borderId="0" xfId="7" applyNumberFormat="1" applyFont="1" applyAlignment="1">
      <alignment horizontal="right" vertical="center"/>
    </xf>
    <xf numFmtId="43" fontId="4" fillId="0" borderId="0" xfId="7" applyNumberFormat="1" applyFont="1" applyAlignment="1">
      <alignment horizontal="right" vertical="center"/>
    </xf>
    <xf numFmtId="43" fontId="4" fillId="0" borderId="1" xfId="6" applyNumberFormat="1" applyFont="1" applyBorder="1" applyAlignment="1">
      <alignment horizontal="right" vertical="center"/>
    </xf>
    <xf numFmtId="0" fontId="4" fillId="0" borderId="0" xfId="13" applyFont="1" applyAlignment="1">
      <alignment horizontal="distributed" vertical="center"/>
    </xf>
    <xf numFmtId="0" fontId="4" fillId="0" borderId="1" xfId="13" applyFont="1" applyBorder="1" applyAlignment="1">
      <alignment horizontal="distributed" vertical="center"/>
    </xf>
    <xf numFmtId="0" fontId="4" fillId="0" borderId="0" xfId="1" applyFont="1" applyAlignment="1">
      <alignment vertical="center"/>
    </xf>
    <xf numFmtId="0" fontId="8" fillId="0" borderId="0" xfId="1" applyFont="1" applyAlignment="1">
      <alignment vertical="center"/>
    </xf>
    <xf numFmtId="0" fontId="7" fillId="0" borderId="0" xfId="1" applyFont="1" applyAlignment="1">
      <alignment horizontal="center" vertical="center"/>
    </xf>
    <xf numFmtId="0" fontId="4" fillId="0" borderId="0" xfId="1" applyFont="1" applyAlignment="1">
      <alignment vertical="top"/>
    </xf>
    <xf numFmtId="0" fontId="6" fillId="0" borderId="0" xfId="1" applyFont="1" applyAlignment="1">
      <alignment horizontal="left" vertical="center"/>
    </xf>
    <xf numFmtId="0" fontId="3" fillId="0" borderId="0" xfId="1" applyAlignment="1">
      <alignment horizontal="left" vertical="center"/>
    </xf>
    <xf numFmtId="0" fontId="4" fillId="0" borderId="0" xfId="13" applyFont="1" applyAlignment="1">
      <alignment vertical="center"/>
    </xf>
    <xf numFmtId="0" fontId="4" fillId="0" borderId="3" xfId="13" applyFont="1" applyBorder="1" applyAlignment="1">
      <alignment horizontal="center" vertical="center"/>
    </xf>
    <xf numFmtId="0" fontId="7" fillId="0" borderId="0" xfId="13" applyFont="1" applyAlignment="1">
      <alignment vertical="center"/>
    </xf>
    <xf numFmtId="177" fontId="7" fillId="0" borderId="0" xfId="13" applyNumberFormat="1" applyFont="1" applyAlignment="1">
      <alignment vertical="center"/>
    </xf>
    <xf numFmtId="0" fontId="13" fillId="0" borderId="0" xfId="6" quotePrefix="1" applyFont="1" applyAlignment="1">
      <alignment horizontal="center" vertical="center"/>
    </xf>
    <xf numFmtId="0" fontId="13" fillId="0" borderId="0" xfId="6" applyFont="1">
      <alignment vertical="center"/>
    </xf>
    <xf numFmtId="0" fontId="4" fillId="0" borderId="1" xfId="7" applyFont="1" applyBorder="1" applyAlignment="1">
      <alignment horizontal="distributed" vertical="center"/>
    </xf>
    <xf numFmtId="0" fontId="13" fillId="0" borderId="0" xfId="6" applyFont="1" applyAlignment="1">
      <alignment horizontal="center" vertical="center"/>
    </xf>
    <xf numFmtId="41" fontId="4" fillId="0" borderId="3" xfId="6" applyNumberFormat="1" applyFont="1" applyBorder="1" applyAlignment="1">
      <alignment horizontal="center" vertical="center"/>
    </xf>
    <xf numFmtId="43" fontId="4" fillId="0" borderId="0" xfId="7" applyNumberFormat="1" applyFont="1">
      <alignment vertical="center"/>
    </xf>
    <xf numFmtId="41" fontId="4" fillId="0" borderId="1" xfId="7" applyNumberFormat="1" applyFont="1" applyBorder="1" applyAlignment="1">
      <alignment horizontal="right" vertical="center"/>
    </xf>
    <xf numFmtId="43" fontId="4" fillId="0" borderId="1" xfId="7" applyNumberFormat="1" applyFont="1" applyBorder="1">
      <alignment vertical="center"/>
    </xf>
    <xf numFmtId="41" fontId="7" fillId="0" borderId="0" xfId="6" applyNumberFormat="1" applyFont="1">
      <alignment vertical="center"/>
    </xf>
    <xf numFmtId="0" fontId="7" fillId="0" borderId="0" xfId="6" applyFont="1">
      <alignment vertical="center"/>
    </xf>
    <xf numFmtId="41" fontId="4" fillId="0" borderId="0" xfId="6" applyNumberFormat="1" applyFont="1">
      <alignment vertical="center"/>
    </xf>
    <xf numFmtId="0" fontId="10" fillId="0" borderId="0" xfId="6" applyFont="1">
      <alignment vertical="center"/>
    </xf>
    <xf numFmtId="0" fontId="10" fillId="0" borderId="3" xfId="16" applyFont="1" applyBorder="1" applyAlignment="1">
      <alignment horizontal="center" vertical="center"/>
    </xf>
    <xf numFmtId="38" fontId="10" fillId="0" borderId="3" xfId="16" applyNumberFormat="1" applyFont="1" applyBorder="1" applyAlignment="1">
      <alignment horizontal="center" vertical="center"/>
    </xf>
    <xf numFmtId="49" fontId="10" fillId="0" borderId="0" xfId="16" quotePrefix="1" applyNumberFormat="1" applyFont="1" applyAlignment="1">
      <alignment horizontal="center" vertical="center"/>
    </xf>
    <xf numFmtId="41" fontId="10" fillId="0" borderId="0" xfId="16" applyNumberFormat="1" applyFont="1" applyAlignment="1">
      <alignment horizontal="right" vertical="center"/>
    </xf>
    <xf numFmtId="43" fontId="10" fillId="0" borderId="0" xfId="16" applyNumberFormat="1" applyFont="1" applyAlignment="1">
      <alignment horizontal="right" vertical="center"/>
    </xf>
    <xf numFmtId="49" fontId="10" fillId="0" borderId="1" xfId="16" quotePrefix="1" applyNumberFormat="1" applyFont="1" applyBorder="1" applyAlignment="1">
      <alignment horizontal="center" vertical="center"/>
    </xf>
    <xf numFmtId="41" fontId="10" fillId="0" borderId="1" xfId="16" applyNumberFormat="1" applyFont="1" applyBorder="1" applyAlignment="1">
      <alignment horizontal="right" vertical="center"/>
    </xf>
    <xf numFmtId="43" fontId="10" fillId="0" borderId="1" xfId="16" applyNumberFormat="1" applyFont="1" applyBorder="1" applyAlignment="1">
      <alignment horizontal="right" vertical="center"/>
    </xf>
    <xf numFmtId="0" fontId="10" fillId="0" borderId="0" xfId="16" applyFont="1">
      <alignment vertical="center"/>
    </xf>
    <xf numFmtId="0" fontId="4" fillId="0" borderId="0" xfId="1" applyFont="1" applyAlignment="1">
      <alignment horizontal="center" vertical="top"/>
    </xf>
    <xf numFmtId="41" fontId="4" fillId="0" borderId="0" xfId="15" applyNumberFormat="1" applyFont="1" applyAlignment="1">
      <alignment horizontal="center" vertical="center"/>
    </xf>
    <xf numFmtId="41" fontId="4" fillId="0" borderId="1" xfId="15" applyNumberFormat="1" applyFont="1" applyBorder="1" applyAlignment="1">
      <alignment horizontal="center" vertical="center"/>
    </xf>
    <xf numFmtId="0" fontId="3" fillId="0" borderId="0" xfId="1" applyAlignment="1">
      <alignment vertical="center"/>
    </xf>
    <xf numFmtId="38" fontId="7" fillId="0" borderId="0" xfId="1" applyNumberFormat="1" applyFont="1" applyAlignment="1">
      <alignment vertical="center"/>
    </xf>
    <xf numFmtId="38" fontId="4" fillId="0" borderId="0" xfId="1" applyNumberFormat="1" applyFont="1" applyAlignment="1">
      <alignment vertical="center"/>
    </xf>
    <xf numFmtId="41" fontId="4" fillId="0" borderId="1" xfId="6" applyNumberFormat="1" applyFont="1" applyBorder="1" applyAlignment="1">
      <alignment horizontal="center" vertical="center"/>
    </xf>
    <xf numFmtId="43" fontId="4" fillId="0" borderId="0" xfId="1" applyNumberFormat="1" applyFont="1" applyAlignment="1">
      <alignment horizontal="right" vertical="center"/>
    </xf>
    <xf numFmtId="43" fontId="4" fillId="0" borderId="1" xfId="1" applyNumberFormat="1" applyFont="1" applyBorder="1" applyAlignment="1">
      <alignment horizontal="right" vertical="center"/>
    </xf>
    <xf numFmtId="0" fontId="8" fillId="0" borderId="0" xfId="6" quotePrefix="1" applyFont="1" applyAlignment="1">
      <alignment horizontal="left" vertical="center"/>
    </xf>
    <xf numFmtId="43" fontId="4" fillId="0" borderId="0" xfId="6" applyNumberFormat="1" applyFont="1">
      <alignment vertical="center"/>
    </xf>
    <xf numFmtId="43" fontId="7" fillId="0" borderId="0" xfId="6" quotePrefix="1" applyNumberFormat="1" applyFont="1" applyAlignment="1">
      <alignment horizontal="left" vertical="center"/>
    </xf>
    <xf numFmtId="43" fontId="7" fillId="0" borderId="0" xfId="6" applyNumberFormat="1" applyFont="1">
      <alignment vertical="center"/>
    </xf>
    <xf numFmtId="41" fontId="4" fillId="0" borderId="0" xfId="13" applyNumberFormat="1" applyFont="1" applyAlignment="1">
      <alignment vertical="center"/>
    </xf>
    <xf numFmtId="43" fontId="4" fillId="0" borderId="0" xfId="13" applyNumberFormat="1" applyFont="1" applyAlignment="1">
      <alignment vertical="center"/>
    </xf>
    <xf numFmtId="0" fontId="21" fillId="0" borderId="0" xfId="1" applyFont="1" applyAlignment="1">
      <alignment vertical="center"/>
    </xf>
    <xf numFmtId="41" fontId="7" fillId="0" borderId="0" xfId="10" applyNumberFormat="1" applyFont="1">
      <alignment vertical="center"/>
    </xf>
    <xf numFmtId="43" fontId="7" fillId="0" borderId="0" xfId="10" applyNumberFormat="1" applyFont="1">
      <alignment vertical="center"/>
    </xf>
    <xf numFmtId="0" fontId="30" fillId="0" borderId="3" xfId="6" applyFont="1" applyBorder="1" applyAlignment="1">
      <alignment horizontal="center" vertical="center"/>
    </xf>
    <xf numFmtId="41" fontId="3" fillId="0" borderId="3" xfId="6" applyNumberFormat="1" applyFont="1" applyBorder="1" applyAlignment="1">
      <alignment horizontal="center" vertical="center"/>
    </xf>
    <xf numFmtId="43" fontId="4" fillId="0" borderId="3" xfId="6" applyNumberFormat="1" applyFont="1" applyBorder="1" applyAlignment="1">
      <alignment horizontal="center" vertical="center"/>
    </xf>
    <xf numFmtId="0" fontId="7" fillId="0" borderId="0" xfId="13" quotePrefix="1" applyFont="1" applyAlignment="1">
      <alignment horizontal="left" vertical="center"/>
    </xf>
    <xf numFmtId="0" fontId="30" fillId="0" borderId="0" xfId="7" applyFont="1" applyAlignment="1">
      <alignment horizontal="distributed" vertical="center"/>
    </xf>
    <xf numFmtId="43" fontId="10" fillId="0" borderId="1" xfId="3" applyFont="1" applyFill="1" applyBorder="1" applyAlignment="1">
      <alignment horizontal="center"/>
    </xf>
    <xf numFmtId="41" fontId="10" fillId="0" borderId="0" xfId="12" applyNumberFormat="1" applyFont="1" applyBorder="1" applyAlignment="1">
      <alignment vertical="center"/>
    </xf>
    <xf numFmtId="41" fontId="4" fillId="0" borderId="0" xfId="15" applyNumberFormat="1" applyFont="1" applyAlignment="1">
      <alignment horizontal="right" vertical="center"/>
    </xf>
    <xf numFmtId="43" fontId="4" fillId="0" borderId="1" xfId="7" applyNumberFormat="1" applyFont="1" applyBorder="1" applyAlignment="1">
      <alignment horizontal="right" vertical="center"/>
    </xf>
    <xf numFmtId="41" fontId="30" fillId="0" borderId="1" xfId="6" quotePrefix="1" applyNumberFormat="1" applyFont="1" applyBorder="1" applyAlignment="1">
      <alignment horizontal="center" vertical="center"/>
    </xf>
    <xf numFmtId="43" fontId="30" fillId="0" borderId="3" xfId="6" quotePrefix="1" applyNumberFormat="1" applyFont="1" applyBorder="1" applyAlignment="1">
      <alignment horizontal="center" vertical="center"/>
    </xf>
    <xf numFmtId="0" fontId="23" fillId="0" borderId="1" xfId="16" applyFont="1" applyBorder="1" applyAlignment="1">
      <alignment horizontal="center" vertical="center"/>
    </xf>
    <xf numFmtId="0" fontId="4" fillId="0" borderId="3" xfId="16" applyFont="1" applyBorder="1" applyAlignment="1">
      <alignment horizontal="center" vertical="center"/>
    </xf>
    <xf numFmtId="179" fontId="4" fillId="0" borderId="0" xfId="1" applyNumberFormat="1" applyFont="1" applyAlignment="1">
      <alignment vertical="center"/>
    </xf>
    <xf numFmtId="0" fontId="7" fillId="0" borderId="0" xfId="10" quotePrefix="1" applyFont="1" applyAlignment="1">
      <alignment horizontal="left" vertical="center"/>
    </xf>
    <xf numFmtId="41" fontId="4" fillId="0" borderId="1" xfId="11" applyNumberFormat="1" applyFont="1" applyBorder="1">
      <alignment vertical="center"/>
    </xf>
    <xf numFmtId="41" fontId="10" fillId="0" borderId="1" xfId="5" applyNumberFormat="1" applyFont="1" applyFill="1" applyBorder="1" applyAlignment="1"/>
    <xf numFmtId="41" fontId="4" fillId="0" borderId="0" xfId="1" applyNumberFormat="1" applyFont="1" applyFill="1" applyAlignment="1">
      <alignment vertical="center"/>
    </xf>
    <xf numFmtId="41" fontId="4" fillId="0" borderId="1" xfId="1" applyNumberFormat="1" applyFont="1" applyFill="1" applyBorder="1" applyAlignment="1">
      <alignment horizontal="right" vertical="center" indent="1"/>
    </xf>
    <xf numFmtId="43" fontId="4" fillId="0" borderId="1" xfId="1" applyNumberFormat="1" applyFont="1" applyFill="1" applyBorder="1" applyAlignment="1">
      <alignment vertical="center"/>
    </xf>
    <xf numFmtId="41" fontId="4" fillId="0" borderId="1" xfId="15" applyNumberFormat="1" applyFont="1" applyFill="1" applyBorder="1" applyAlignment="1">
      <alignment horizontal="center" vertical="center"/>
    </xf>
    <xf numFmtId="41" fontId="4" fillId="0" borderId="1" xfId="15" applyNumberFormat="1" applyFont="1" applyFill="1" applyBorder="1" applyAlignment="1">
      <alignment horizontal="right" vertical="center"/>
    </xf>
    <xf numFmtId="41" fontId="4" fillId="0" borderId="0" xfId="1" applyNumberFormat="1" applyFont="1" applyFill="1" applyAlignment="1">
      <alignment horizontal="right" vertical="center" indent="1"/>
    </xf>
    <xf numFmtId="41" fontId="4" fillId="0" borderId="3" xfId="6" quotePrefix="1" applyNumberFormat="1" applyFont="1" applyBorder="1" applyAlignment="1">
      <alignment horizontal="center" vertical="center"/>
    </xf>
    <xf numFmtId="0" fontId="4" fillId="0" borderId="3" xfId="6" applyFont="1" applyBorder="1" applyAlignment="1">
      <alignment horizontal="center" vertical="center"/>
    </xf>
    <xf numFmtId="0" fontId="7" fillId="0" borderId="0" xfId="6" quotePrefix="1" applyFont="1" applyAlignment="1">
      <alignment horizontal="left" vertical="center"/>
    </xf>
    <xf numFmtId="41" fontId="7" fillId="0" borderId="0" xfId="6" quotePrefix="1" applyNumberFormat="1" applyFont="1" applyAlignment="1">
      <alignment horizontal="left" vertical="center"/>
    </xf>
    <xf numFmtId="14" fontId="4" fillId="0" borderId="0" xfId="1" quotePrefix="1" applyNumberFormat="1" applyFont="1" applyAlignment="1">
      <alignment horizontal="center" vertical="center"/>
    </xf>
    <xf numFmtId="43" fontId="10" fillId="0" borderId="2" xfId="3" applyFont="1" applyFill="1" applyBorder="1" applyAlignment="1">
      <alignment horizontal="center"/>
    </xf>
    <xf numFmtId="0" fontId="4" fillId="0" borderId="0" xfId="6" applyFont="1" applyFill="1">
      <alignment vertical="center"/>
    </xf>
    <xf numFmtId="176" fontId="10" fillId="0" borderId="0" xfId="0" applyNumberFormat="1" applyFont="1" applyAlignment="1">
      <alignment vertical="center"/>
    </xf>
    <xf numFmtId="176" fontId="10" fillId="0" borderId="0" xfId="0" applyNumberFormat="1" applyFont="1" applyBorder="1" applyAlignment="1">
      <alignment vertical="center"/>
    </xf>
    <xf numFmtId="0" fontId="30" fillId="0" borderId="0" xfId="7" applyFont="1" applyFill="1" applyAlignment="1">
      <alignment horizontal="distributed" vertical="center"/>
    </xf>
    <xf numFmtId="176" fontId="10" fillId="0" borderId="0" xfId="0" applyNumberFormat="1" applyFont="1" applyFill="1" applyAlignment="1">
      <alignment vertical="center"/>
    </xf>
    <xf numFmtId="176" fontId="10" fillId="0" borderId="0" xfId="0" applyNumberFormat="1" applyFont="1" applyFill="1" applyBorder="1" applyAlignment="1">
      <alignment horizontal="right" vertical="center"/>
    </xf>
    <xf numFmtId="43" fontId="10" fillId="0" borderId="0" xfId="0" applyNumberFormat="1" applyFont="1" applyFill="1" applyBorder="1" applyAlignment="1">
      <alignment horizontal="right" vertical="center"/>
    </xf>
    <xf numFmtId="176" fontId="10" fillId="0" borderId="0" xfId="0" applyNumberFormat="1" applyFont="1" applyFill="1" applyBorder="1" applyAlignment="1">
      <alignment vertical="center"/>
    </xf>
    <xf numFmtId="37" fontId="4" fillId="0" borderId="0" xfId="0" applyNumberFormat="1" applyFont="1" applyFill="1" applyBorder="1" applyAlignment="1">
      <alignment horizontal="right" vertical="center"/>
    </xf>
    <xf numFmtId="0" fontId="4" fillId="0" borderId="0" xfId="1" applyFont="1" applyAlignment="1">
      <alignment horizontal="center" vertical="center"/>
    </xf>
    <xf numFmtId="0" fontId="4" fillId="0" borderId="2" xfId="6" applyFont="1" applyBorder="1" applyAlignment="1">
      <alignment horizontal="center" vertical="center"/>
    </xf>
    <xf numFmtId="0" fontId="4" fillId="0" borderId="3" xfId="6" applyFont="1" applyBorder="1" applyAlignment="1">
      <alignment horizontal="center" vertical="center"/>
    </xf>
    <xf numFmtId="0" fontId="7" fillId="0" borderId="0" xfId="6" quotePrefix="1" applyFont="1" applyAlignment="1">
      <alignment horizontal="left" vertical="center"/>
    </xf>
    <xf numFmtId="43" fontId="4" fillId="0" borderId="3" xfId="6" quotePrefix="1" applyNumberFormat="1" applyFont="1" applyBorder="1" applyAlignment="1">
      <alignment horizontal="center" vertical="center"/>
    </xf>
    <xf numFmtId="43" fontId="4" fillId="0" borderId="0" xfId="6" applyNumberFormat="1" applyFont="1" applyBorder="1" applyAlignment="1">
      <alignment horizontal="right" vertical="center"/>
    </xf>
    <xf numFmtId="0" fontId="4" fillId="0" borderId="0" xfId="6" applyFont="1" applyBorder="1" applyAlignment="1">
      <alignment horizontal="distributed" vertical="center"/>
    </xf>
    <xf numFmtId="0" fontId="4" fillId="0" borderId="1" xfId="6" applyFont="1" applyBorder="1" applyAlignment="1">
      <alignment horizontal="distributed" vertical="center"/>
    </xf>
    <xf numFmtId="0" fontId="13" fillId="0" borderId="0" xfId="6" applyFont="1" applyAlignment="1">
      <alignment vertical="center"/>
    </xf>
    <xf numFmtId="0" fontId="4" fillId="0" borderId="0" xfId="6" applyFont="1" applyAlignment="1">
      <alignment vertical="center"/>
    </xf>
    <xf numFmtId="176" fontId="10" fillId="0" borderId="1" xfId="0" applyNumberFormat="1" applyFont="1" applyBorder="1" applyAlignment="1">
      <alignment vertical="center"/>
    </xf>
    <xf numFmtId="43" fontId="4" fillId="0" borderId="0" xfId="6" applyNumberFormat="1" applyFont="1" applyAlignment="1">
      <alignment vertical="center"/>
    </xf>
    <xf numFmtId="41" fontId="4" fillId="0" borderId="0" xfId="6" applyNumberFormat="1" applyFont="1" applyAlignment="1">
      <alignment vertical="center"/>
    </xf>
    <xf numFmtId="0" fontId="4" fillId="0" borderId="0" xfId="6" applyFont="1" applyFill="1" applyAlignment="1">
      <alignment horizontal="distributed" vertical="center"/>
    </xf>
    <xf numFmtId="0" fontId="4" fillId="0" borderId="0" xfId="13" applyFont="1" applyFill="1" applyAlignment="1">
      <alignment vertical="center"/>
    </xf>
    <xf numFmtId="0" fontId="4" fillId="0" borderId="0" xfId="13" applyFont="1" applyBorder="1" applyAlignment="1">
      <alignment vertical="center"/>
    </xf>
    <xf numFmtId="0" fontId="4" fillId="0" borderId="0" xfId="13" applyFont="1" applyBorder="1" applyAlignment="1">
      <alignment horizontal="distributed" vertical="center"/>
    </xf>
    <xf numFmtId="0" fontId="7" fillId="0" borderId="4" xfId="6" quotePrefix="1" applyFont="1" applyBorder="1" applyAlignment="1">
      <alignment horizontal="left" vertical="center"/>
    </xf>
    <xf numFmtId="41" fontId="7" fillId="0" borderId="4" xfId="6" quotePrefix="1" applyNumberFormat="1" applyFont="1" applyBorder="1" applyAlignment="1">
      <alignment horizontal="left" vertical="center"/>
    </xf>
    <xf numFmtId="43" fontId="7" fillId="0" borderId="4" xfId="6" quotePrefix="1" applyNumberFormat="1" applyFont="1" applyBorder="1" applyAlignment="1">
      <alignment horizontal="left" vertical="center"/>
    </xf>
    <xf numFmtId="41" fontId="4" fillId="0" borderId="4" xfId="6" applyNumberFormat="1" applyFont="1" applyBorder="1">
      <alignment vertical="center"/>
    </xf>
    <xf numFmtId="43" fontId="4" fillId="0" borderId="4" xfId="6" applyNumberFormat="1" applyFont="1" applyBorder="1">
      <alignment vertical="center"/>
    </xf>
    <xf numFmtId="3" fontId="4" fillId="0" borderId="0" xfId="1" applyNumberFormat="1" applyFont="1" applyAlignment="1">
      <alignment vertical="center"/>
    </xf>
    <xf numFmtId="180" fontId="4" fillId="0" borderId="0" xfId="1" applyNumberFormat="1" applyFont="1" applyAlignment="1">
      <alignment vertical="center"/>
    </xf>
    <xf numFmtId="43" fontId="4" fillId="0" borderId="0" xfId="1" applyNumberFormat="1" applyFont="1" applyFill="1" applyAlignment="1">
      <alignment vertical="center"/>
    </xf>
    <xf numFmtId="178" fontId="4" fillId="0" borderId="0" xfId="6" applyNumberFormat="1" applyFont="1" applyAlignment="1">
      <alignment vertical="center"/>
    </xf>
    <xf numFmtId="41" fontId="4" fillId="0" borderId="1" xfId="1" applyNumberFormat="1" applyFont="1" applyFill="1" applyBorder="1" applyAlignment="1">
      <alignment vertical="center"/>
    </xf>
    <xf numFmtId="0" fontId="13" fillId="0" borderId="0" xfId="6" applyFont="1" applyFill="1">
      <alignment vertical="center"/>
    </xf>
    <xf numFmtId="41" fontId="7" fillId="0" borderId="1" xfId="6" applyNumberFormat="1" applyFont="1" applyFill="1" applyBorder="1" applyAlignment="1">
      <alignment horizontal="right" vertical="center"/>
    </xf>
    <xf numFmtId="43" fontId="7" fillId="0" borderId="1" xfId="6" applyNumberFormat="1" applyFont="1" applyFill="1" applyBorder="1" applyAlignment="1">
      <alignment horizontal="right" vertical="center"/>
    </xf>
    <xf numFmtId="41" fontId="4" fillId="0" borderId="3" xfId="6" applyNumberFormat="1" applyFont="1" applyFill="1" applyBorder="1" applyAlignment="1">
      <alignment horizontal="center" vertical="center"/>
    </xf>
    <xf numFmtId="43" fontId="4" fillId="0" borderId="3" xfId="6" applyNumberFormat="1" applyFont="1" applyFill="1" applyBorder="1" applyAlignment="1">
      <alignment horizontal="center" vertical="center" wrapText="1"/>
    </xf>
    <xf numFmtId="0" fontId="4" fillId="0" borderId="0" xfId="7" applyFont="1" applyFill="1" applyAlignment="1">
      <alignment horizontal="distributed" vertical="center"/>
    </xf>
    <xf numFmtId="176" fontId="4" fillId="0" borderId="0" xfId="7" applyNumberFormat="1" applyFont="1" applyFill="1" applyAlignment="1">
      <alignment horizontal="distributed" vertical="center"/>
    </xf>
    <xf numFmtId="176" fontId="10" fillId="0" borderId="0" xfId="7" applyNumberFormat="1" applyFont="1" applyFill="1" applyAlignment="1"/>
    <xf numFmtId="176" fontId="10" fillId="0" borderId="0" xfId="0" applyNumberFormat="1" applyFont="1" applyFill="1" applyAlignment="1">
      <alignment horizontal="right" vertical="center"/>
    </xf>
    <xf numFmtId="0" fontId="10" fillId="0" borderId="0" xfId="0" applyFont="1" applyFill="1">
      <alignment vertical="center"/>
    </xf>
    <xf numFmtId="0" fontId="4" fillId="0" borderId="0" xfId="6" applyFont="1" applyFill="1" applyAlignment="1">
      <alignment horizontal="distributed" vertical="center" wrapText="1"/>
    </xf>
    <xf numFmtId="176" fontId="10" fillId="0" borderId="0" xfId="7" applyNumberFormat="1" applyFont="1" applyFill="1" applyAlignment="1">
      <alignment horizontal="right"/>
    </xf>
    <xf numFmtId="3" fontId="4" fillId="0" borderId="0" xfId="6" applyNumberFormat="1" applyFont="1" applyFill="1">
      <alignment vertical="center"/>
    </xf>
    <xf numFmtId="0" fontId="4" fillId="0" borderId="1" xfId="7" applyFont="1" applyFill="1" applyBorder="1" applyAlignment="1">
      <alignment horizontal="distributed" vertical="center"/>
    </xf>
    <xf numFmtId="176" fontId="4" fillId="0" borderId="0" xfId="6" applyNumberFormat="1" applyFont="1" applyFill="1" applyAlignment="1">
      <alignment vertical="center"/>
    </xf>
    <xf numFmtId="0" fontId="10" fillId="0" borderId="0" xfId="7" applyFont="1" applyFill="1" applyAlignment="1"/>
    <xf numFmtId="3" fontId="10" fillId="0" borderId="0" xfId="7" applyNumberFormat="1" applyFont="1" applyFill="1" applyAlignment="1"/>
    <xf numFmtId="0" fontId="16" fillId="0" borderId="0" xfId="1" applyFont="1" applyFill="1" applyAlignment="1">
      <alignment vertical="center"/>
    </xf>
    <xf numFmtId="0" fontId="4" fillId="0" borderId="4" xfId="6" applyFont="1" applyFill="1" applyBorder="1">
      <alignment vertical="center"/>
    </xf>
    <xf numFmtId="0" fontId="10" fillId="0" borderId="4" xfId="0" applyFont="1" applyFill="1" applyBorder="1" applyAlignment="1">
      <alignment horizontal="distributed" vertical="center"/>
    </xf>
    <xf numFmtId="41" fontId="10" fillId="0" borderId="4" xfId="0" applyNumberFormat="1" applyFont="1" applyFill="1" applyBorder="1" applyAlignment="1">
      <alignment horizontal="right" vertical="center"/>
    </xf>
    <xf numFmtId="41" fontId="4" fillId="0" borderId="4" xfId="7" applyNumberFormat="1" applyFont="1" applyFill="1" applyBorder="1" applyAlignment="1">
      <alignment horizontal="right" vertical="center"/>
    </xf>
    <xf numFmtId="43" fontId="10" fillId="0" borderId="4" xfId="0" applyNumberFormat="1" applyFont="1" applyFill="1" applyBorder="1" applyAlignment="1">
      <alignment horizontal="right" vertical="center"/>
    </xf>
    <xf numFmtId="0" fontId="4" fillId="0" borderId="0" xfId="6" applyFont="1" applyFill="1" applyBorder="1">
      <alignment vertical="center"/>
    </xf>
    <xf numFmtId="0" fontId="10" fillId="0" borderId="0" xfId="0" applyFont="1" applyFill="1" applyBorder="1" applyAlignment="1">
      <alignment horizontal="distributed" vertical="center"/>
    </xf>
    <xf numFmtId="41" fontId="10" fillId="0" borderId="0" xfId="0" applyNumberFormat="1" applyFont="1" applyFill="1" applyBorder="1" applyAlignment="1">
      <alignment horizontal="right" vertical="center"/>
    </xf>
    <xf numFmtId="41" fontId="4" fillId="0" borderId="0" xfId="7" applyNumberFormat="1" applyFont="1" applyFill="1" applyBorder="1" applyAlignment="1">
      <alignment horizontal="right" vertical="center"/>
    </xf>
    <xf numFmtId="0" fontId="4" fillId="0" borderId="0" xfId="7" applyFont="1" applyFill="1" applyBorder="1" applyAlignment="1">
      <alignment horizontal="distributed" vertical="center"/>
    </xf>
    <xf numFmtId="41" fontId="20" fillId="0" borderId="0" xfId="7" applyNumberFormat="1" applyFont="1" applyFill="1" applyBorder="1" applyAlignment="1">
      <alignment horizontal="right" vertical="center"/>
    </xf>
    <xf numFmtId="41" fontId="4" fillId="0" borderId="0" xfId="6" applyNumberFormat="1" applyFont="1" applyFill="1">
      <alignment vertical="center"/>
    </xf>
    <xf numFmtId="43" fontId="4" fillId="0" borderId="0" xfId="6" applyNumberFormat="1" applyFont="1" applyFill="1">
      <alignment vertical="center"/>
    </xf>
    <xf numFmtId="43" fontId="4" fillId="0" borderId="0" xfId="6" applyNumberFormat="1" applyFont="1" applyFill="1" applyBorder="1">
      <alignment vertical="center"/>
    </xf>
    <xf numFmtId="0" fontId="7" fillId="0" borderId="0" xfId="6" applyFont="1" applyFill="1">
      <alignment vertical="center"/>
    </xf>
    <xf numFmtId="0" fontId="4" fillId="0" borderId="3" xfId="6" applyFont="1" applyBorder="1" applyAlignment="1">
      <alignment horizontal="center" vertical="center"/>
    </xf>
    <xf numFmtId="0" fontId="7" fillId="0" borderId="0" xfId="6" quotePrefix="1" applyFont="1" applyAlignment="1">
      <alignment horizontal="left" vertical="center"/>
    </xf>
    <xf numFmtId="0" fontId="4" fillId="0" borderId="0" xfId="6" applyFont="1">
      <alignment vertical="center"/>
    </xf>
    <xf numFmtId="0" fontId="37" fillId="0" borderId="0" xfId="22" applyFont="1"/>
    <xf numFmtId="0" fontId="38" fillId="0" borderId="0" xfId="22" applyFont="1"/>
    <xf numFmtId="0" fontId="39" fillId="0" borderId="0" xfId="22" applyFont="1"/>
    <xf numFmtId="0" fontId="7" fillId="0" borderId="0" xfId="23" applyFont="1" applyAlignment="1">
      <alignment vertical="top" wrapText="1"/>
    </xf>
    <xf numFmtId="0" fontId="7" fillId="0" borderId="0" xfId="22" applyFont="1" applyAlignment="1">
      <alignment vertical="center" wrapText="1"/>
    </xf>
    <xf numFmtId="0" fontId="7" fillId="0" borderId="0" xfId="23" applyFont="1" applyAlignment="1">
      <alignment vertical="center" wrapText="1"/>
    </xf>
    <xf numFmtId="0" fontId="42" fillId="0" borderId="0" xfId="22" applyFont="1"/>
    <xf numFmtId="41" fontId="4" fillId="0" borderId="0" xfId="24" applyNumberFormat="1" applyFont="1" applyAlignment="1">
      <alignment horizontal="right" vertical="center"/>
    </xf>
    <xf numFmtId="41" fontId="4" fillId="0" borderId="0" xfId="24" quotePrefix="1" applyNumberFormat="1" applyFont="1" applyAlignment="1">
      <alignment horizontal="right" vertical="center" shrinkToFit="1"/>
    </xf>
    <xf numFmtId="0" fontId="48" fillId="0" borderId="0" xfId="22" applyFont="1"/>
    <xf numFmtId="0" fontId="4" fillId="0" borderId="1" xfId="25" applyFont="1" applyBorder="1" applyAlignment="1">
      <alignment horizontal="center" vertical="distributed" textRotation="255" wrapText="1" indent="1"/>
    </xf>
    <xf numFmtId="0" fontId="4" fillId="0" borderId="1" xfId="25" applyFont="1" applyBorder="1" applyAlignment="1">
      <alignment horizontal="center" vertical="distributed" textRotation="255" indent="1"/>
    </xf>
    <xf numFmtId="0" fontId="4" fillId="0" borderId="1" xfId="25" applyFont="1" applyBorder="1" applyAlignment="1">
      <alignment horizontal="center" vertical="distributed"/>
    </xf>
    <xf numFmtId="0" fontId="7" fillId="0" borderId="1" xfId="24" applyFont="1" applyBorder="1" applyAlignment="1">
      <alignment horizontal="right" vertical="center"/>
    </xf>
    <xf numFmtId="0" fontId="4" fillId="0" borderId="1" xfId="26" applyNumberFormat="1" applyFont="1" applyBorder="1" applyAlignment="1">
      <alignment horizontal="center" vertical="center" wrapText="1"/>
    </xf>
    <xf numFmtId="0" fontId="21" fillId="0" borderId="1" xfId="22" applyFont="1" applyBorder="1"/>
    <xf numFmtId="0" fontId="7" fillId="0" borderId="0" xfId="22" applyFont="1"/>
    <xf numFmtId="0" fontId="10" fillId="0" borderId="0" xfId="27" applyFont="1">
      <alignment vertical="center"/>
    </xf>
    <xf numFmtId="0" fontId="55" fillId="2" borderId="0" xfId="28" applyFont="1" applyFill="1" applyAlignment="1">
      <alignment horizontal="center" vertical="center"/>
    </xf>
    <xf numFmtId="0" fontId="10" fillId="0" borderId="0" xfId="27" applyFont="1" applyAlignment="1">
      <alignment horizontal="left" vertical="center"/>
    </xf>
    <xf numFmtId="0" fontId="56" fillId="0" borderId="0" xfId="27" applyFont="1" applyAlignment="1">
      <alignment vertical="center"/>
    </xf>
    <xf numFmtId="0" fontId="57" fillId="0" borderId="0" xfId="28" quotePrefix="1" applyFont="1" applyAlignment="1">
      <alignment vertical="center"/>
    </xf>
    <xf numFmtId="0" fontId="57" fillId="0" borderId="0" xfId="28" applyFont="1" applyAlignment="1">
      <alignment vertical="center"/>
    </xf>
    <xf numFmtId="0" fontId="58" fillId="3" borderId="0" xfId="28" quotePrefix="1" applyFont="1" applyFill="1" applyAlignment="1">
      <alignment vertical="center"/>
    </xf>
    <xf numFmtId="0" fontId="58" fillId="3" borderId="0" xfId="28" quotePrefix="1" applyFont="1" applyFill="1" applyAlignment="1">
      <alignment horizontal="left" vertical="center"/>
    </xf>
    <xf numFmtId="0" fontId="58" fillId="3" borderId="0" xfId="28" applyFont="1" applyFill="1" applyAlignment="1">
      <alignment vertical="center"/>
    </xf>
    <xf numFmtId="0" fontId="58" fillId="3" borderId="0" xfId="28" applyFont="1" applyFill="1" applyAlignment="1">
      <alignment horizontal="left" vertical="center"/>
    </xf>
    <xf numFmtId="0" fontId="58" fillId="3" borderId="0" xfId="28" quotePrefix="1" applyFont="1" applyFill="1" applyAlignment="1">
      <alignment horizontal="left" vertical="center"/>
    </xf>
    <xf numFmtId="0" fontId="56" fillId="3" borderId="0" xfId="27"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center"/>
    </xf>
    <xf numFmtId="0" fontId="7" fillId="0" borderId="0" xfId="1" applyFont="1" applyAlignment="1">
      <alignment horizontal="left" vertical="center" wrapText="1"/>
    </xf>
    <xf numFmtId="0" fontId="31" fillId="0" borderId="0" xfId="1" applyFont="1" applyAlignment="1">
      <alignment horizontal="center" vertical="center"/>
    </xf>
    <xf numFmtId="0" fontId="4" fillId="0" borderId="2" xfId="1" applyFont="1" applyBorder="1" applyAlignment="1">
      <alignment horizontal="center" vertical="center"/>
    </xf>
    <xf numFmtId="0" fontId="4" fillId="0" borderId="0" xfId="1" applyFont="1" applyAlignment="1">
      <alignment horizontal="center" vertical="center"/>
    </xf>
    <xf numFmtId="0" fontId="3" fillId="0" borderId="2" xfId="1" applyBorder="1" applyAlignment="1">
      <alignment horizontal="center" vertical="center" wrapText="1"/>
    </xf>
    <xf numFmtId="0" fontId="3" fillId="0" borderId="0" xfId="1" applyAlignment="1">
      <alignment horizontal="center" vertical="center" wrapText="1"/>
    </xf>
    <xf numFmtId="0" fontId="3" fillId="0" borderId="1" xfId="1" applyBorder="1" applyAlignment="1">
      <alignment horizontal="center" vertical="center" wrapText="1"/>
    </xf>
    <xf numFmtId="0" fontId="3" fillId="0" borderId="2" xfId="1" applyBorder="1" applyAlignment="1">
      <alignment horizontal="center" vertical="center"/>
    </xf>
    <xf numFmtId="0" fontId="3" fillId="0" borderId="1" xfId="1" applyBorder="1" applyAlignment="1">
      <alignment horizontal="center" vertical="center"/>
    </xf>
    <xf numFmtId="0" fontId="4" fillId="0" borderId="3" xfId="1" applyFont="1" applyBorder="1" applyAlignment="1">
      <alignment horizontal="center" vertical="center"/>
    </xf>
    <xf numFmtId="0" fontId="3" fillId="0" borderId="3" xfId="1" applyBorder="1" applyAlignment="1">
      <alignment horizontal="center" vertical="center"/>
    </xf>
    <xf numFmtId="0" fontId="13" fillId="0" borderId="0" xfId="6" quotePrefix="1" applyFont="1" applyFill="1" applyAlignment="1">
      <alignment horizontal="center" vertical="center"/>
    </xf>
    <xf numFmtId="38" fontId="13" fillId="0" borderId="0" xfId="6" quotePrefix="1" applyNumberFormat="1" applyFont="1" applyFill="1" applyAlignment="1">
      <alignment horizontal="center" vertical="center"/>
    </xf>
    <xf numFmtId="0" fontId="7" fillId="0" borderId="1" xfId="6" applyFont="1" applyFill="1" applyBorder="1" applyAlignment="1">
      <alignment horizontal="right" vertical="center"/>
    </xf>
    <xf numFmtId="38" fontId="7" fillId="0" borderId="1" xfId="6" applyNumberFormat="1" applyFont="1" applyFill="1" applyBorder="1" applyAlignment="1">
      <alignment horizontal="right"/>
    </xf>
    <xf numFmtId="0" fontId="7" fillId="0" borderId="1" xfId="6" applyFont="1" applyFill="1" applyBorder="1" applyAlignment="1">
      <alignment horizontal="right"/>
    </xf>
    <xf numFmtId="38" fontId="7" fillId="0" borderId="1" xfId="6" applyNumberFormat="1" applyFont="1" applyFill="1" applyBorder="1" applyAlignment="1">
      <alignment horizontal="right" vertical="center"/>
    </xf>
    <xf numFmtId="41" fontId="4" fillId="0" borderId="3" xfId="6" quotePrefix="1" applyNumberFormat="1" applyFont="1" applyFill="1" applyBorder="1" applyAlignment="1">
      <alignment horizontal="center" vertical="center"/>
    </xf>
    <xf numFmtId="0" fontId="7" fillId="0" borderId="0" xfId="6" applyFont="1" applyFill="1" applyAlignment="1">
      <alignment horizontal="left" vertical="top" wrapText="1"/>
    </xf>
    <xf numFmtId="0" fontId="4" fillId="0" borderId="2" xfId="6" applyFont="1" applyFill="1" applyBorder="1" applyAlignment="1">
      <alignment horizontal="center" vertical="center"/>
    </xf>
    <xf numFmtId="0" fontId="4" fillId="0" borderId="0" xfId="6" applyFont="1" applyFill="1" applyAlignment="1">
      <alignment horizontal="center" vertical="center"/>
    </xf>
    <xf numFmtId="0" fontId="7" fillId="0" borderId="2" xfId="6" quotePrefix="1" applyFont="1" applyBorder="1" applyAlignment="1">
      <alignment horizontal="left" vertical="center"/>
    </xf>
    <xf numFmtId="49" fontId="7" fillId="0" borderId="0" xfId="8" applyNumberFormat="1" applyFont="1" applyAlignment="1">
      <alignment horizontal="left" vertical="center" wrapText="1"/>
    </xf>
    <xf numFmtId="49" fontId="7" fillId="0" borderId="0" xfId="8" applyNumberFormat="1" applyFont="1" applyAlignment="1">
      <alignment horizontal="left" vertical="center"/>
    </xf>
    <xf numFmtId="0" fontId="13" fillId="0" borderId="0" xfId="1" applyFont="1" applyAlignment="1">
      <alignment horizontal="center" vertical="center"/>
    </xf>
    <xf numFmtId="0" fontId="4" fillId="0" borderId="2" xfId="6" applyFont="1" applyBorder="1" applyAlignment="1">
      <alignment horizontal="center" vertical="center"/>
    </xf>
    <xf numFmtId="0" fontId="4" fillId="0" borderId="0" xfId="6" applyFont="1" applyAlignment="1">
      <alignment horizontal="center" vertical="center"/>
    </xf>
    <xf numFmtId="0" fontId="4" fillId="0" borderId="3" xfId="6" applyFont="1" applyBorder="1" applyAlignment="1">
      <alignment horizontal="distributed" vertical="center" indent="3"/>
    </xf>
    <xf numFmtId="0" fontId="23" fillId="0" borderId="3" xfId="6" applyFont="1" applyBorder="1" applyAlignment="1">
      <alignment horizontal="center" vertical="center"/>
    </xf>
    <xf numFmtId="0" fontId="3" fillId="0" borderId="3" xfId="6" applyFont="1" applyBorder="1" applyAlignment="1">
      <alignment horizontal="center" vertical="center"/>
    </xf>
    <xf numFmtId="0" fontId="4" fillId="0" borderId="2" xfId="6" applyFont="1" applyBorder="1" applyAlignment="1">
      <alignment horizontal="distributed" vertical="center" indent="3"/>
    </xf>
    <xf numFmtId="0" fontId="3" fillId="0" borderId="3" xfId="6" applyFont="1" applyBorder="1" applyAlignment="1">
      <alignment horizontal="distributed" vertical="center" indent="2"/>
    </xf>
    <xf numFmtId="0" fontId="4" fillId="0" borderId="3" xfId="6" applyFont="1" applyBorder="1" applyAlignment="1">
      <alignment horizontal="distributed" vertical="center" indent="2"/>
    </xf>
    <xf numFmtId="49" fontId="8" fillId="0" borderId="2" xfId="10" applyNumberFormat="1" applyFont="1" applyBorder="1" applyAlignment="1">
      <alignment horizontal="left" vertical="center"/>
    </xf>
    <xf numFmtId="0" fontId="7" fillId="0" borderId="2" xfId="10" applyFont="1" applyBorder="1" applyAlignment="1">
      <alignment horizontal="left" vertical="center"/>
    </xf>
    <xf numFmtId="0" fontId="7" fillId="0" borderId="2" xfId="10" applyFont="1" applyBorder="1">
      <alignment vertical="center"/>
    </xf>
    <xf numFmtId="49" fontId="7" fillId="0" borderId="0" xfId="10" applyNumberFormat="1" applyFont="1" applyAlignment="1">
      <alignment horizontal="left" vertical="top" wrapText="1"/>
    </xf>
    <xf numFmtId="0" fontId="7" fillId="0" borderId="0" xfId="10" applyFont="1" applyAlignment="1">
      <alignment horizontal="left" vertical="top"/>
    </xf>
    <xf numFmtId="0" fontId="7" fillId="0" borderId="0" xfId="10" applyFont="1" applyAlignment="1">
      <alignment vertical="top"/>
    </xf>
    <xf numFmtId="0" fontId="4" fillId="0" borderId="2" xfId="10" applyFont="1" applyBorder="1" applyAlignment="1">
      <alignment horizontal="center" vertical="center"/>
    </xf>
    <xf numFmtId="0" fontId="23" fillId="0" borderId="0" xfId="10" applyFont="1" applyAlignment="1">
      <alignment horizontal="center" vertical="center"/>
    </xf>
    <xf numFmtId="41" fontId="3" fillId="0" borderId="2" xfId="10" applyNumberFormat="1" applyFont="1" applyBorder="1" applyAlignment="1">
      <alignment horizontal="center" vertical="center" wrapText="1"/>
    </xf>
    <xf numFmtId="41" fontId="23" fillId="0" borderId="0" xfId="10" applyNumberFormat="1" applyFont="1" applyAlignment="1">
      <alignment horizontal="center" vertical="center" wrapText="1"/>
    </xf>
    <xf numFmtId="41" fontId="23" fillId="0" borderId="1" xfId="10" applyNumberFormat="1" applyFont="1" applyBorder="1" applyAlignment="1">
      <alignment horizontal="center" vertical="center" wrapText="1"/>
    </xf>
    <xf numFmtId="0" fontId="3" fillId="0" borderId="2" xfId="10" applyFont="1" applyBorder="1" applyAlignment="1">
      <alignment horizontal="center" vertical="center"/>
    </xf>
    <xf numFmtId="0" fontId="4" fillId="0" borderId="1" xfId="10" applyFont="1" applyBorder="1" applyAlignment="1">
      <alignment horizontal="center" vertical="center"/>
    </xf>
    <xf numFmtId="0" fontId="4" fillId="0" borderId="3" xfId="10" applyFont="1" applyBorder="1" applyAlignment="1">
      <alignment horizontal="center" vertical="center"/>
    </xf>
    <xf numFmtId="0" fontId="4" fillId="0" borderId="3" xfId="10" applyFont="1" applyBorder="1" applyAlignment="1">
      <alignment horizontal="distributed" vertical="center" indent="3"/>
    </xf>
    <xf numFmtId="0" fontId="7" fillId="0" borderId="0" xfId="6" applyFont="1" applyAlignment="1">
      <alignment horizontal="left" vertical="top" wrapText="1"/>
    </xf>
    <xf numFmtId="0" fontId="13" fillId="0" borderId="0" xfId="6" quotePrefix="1" applyFont="1" applyAlignment="1">
      <alignment horizontal="center" vertical="center"/>
    </xf>
    <xf numFmtId="49" fontId="4" fillId="0" borderId="3" xfId="6" quotePrefix="1" applyNumberFormat="1" applyFont="1" applyBorder="1" applyAlignment="1">
      <alignment horizontal="center" vertical="center"/>
    </xf>
    <xf numFmtId="0" fontId="7" fillId="0" borderId="0" xfId="6" applyFont="1" applyAlignment="1">
      <alignment horizontal="left" vertical="center" wrapText="1"/>
    </xf>
    <xf numFmtId="0" fontId="13" fillId="0" borderId="0" xfId="13" quotePrefix="1" applyFont="1" applyAlignment="1">
      <alignment horizontal="center" vertical="center"/>
    </xf>
    <xf numFmtId="0" fontId="4" fillId="0" borderId="2" xfId="13" applyFont="1" applyBorder="1" applyAlignment="1">
      <alignment horizontal="center" vertical="center"/>
    </xf>
    <xf numFmtId="0" fontId="4" fillId="0" borderId="0" xfId="13" applyFont="1" applyAlignment="1">
      <alignment horizontal="center" vertical="center"/>
    </xf>
    <xf numFmtId="49" fontId="7" fillId="0" borderId="0" xfId="8" applyNumberFormat="1" applyFont="1" applyAlignment="1">
      <alignment horizontal="left"/>
    </xf>
    <xf numFmtId="0" fontId="10" fillId="0" borderId="0" xfId="9" applyFont="1" applyAlignment="1">
      <alignment horizontal="left" vertical="center"/>
    </xf>
    <xf numFmtId="0" fontId="10" fillId="0" borderId="0" xfId="9" applyFont="1">
      <alignment vertical="center"/>
    </xf>
    <xf numFmtId="0" fontId="3" fillId="0" borderId="3" xfId="6" applyFont="1" applyBorder="1" applyAlignment="1">
      <alignment horizontal="distributed" vertical="center" indent="3"/>
    </xf>
    <xf numFmtId="0" fontId="4" fillId="0" borderId="3" xfId="6" applyFont="1" applyBorder="1" applyAlignment="1">
      <alignment horizontal="center" vertical="center"/>
    </xf>
    <xf numFmtId="0" fontId="7" fillId="0" borderId="0" xfId="9" quotePrefix="1" applyFont="1" applyAlignment="1">
      <alignment horizontal="left" vertical="center" wrapText="1"/>
    </xf>
    <xf numFmtId="0" fontId="29" fillId="0" borderId="0" xfId="1" applyFont="1" applyAlignment="1">
      <alignment vertical="top" wrapText="1"/>
    </xf>
    <xf numFmtId="0" fontId="3" fillId="0" borderId="3" xfId="1" applyBorder="1" applyAlignment="1">
      <alignment horizontal="distributed" vertical="center" indent="3"/>
    </xf>
    <xf numFmtId="0" fontId="4" fillId="0" borderId="3" xfId="1" applyFont="1" applyBorder="1" applyAlignment="1">
      <alignment horizontal="distributed" vertical="center" indent="3"/>
    </xf>
    <xf numFmtId="38" fontId="4" fillId="0" borderId="2" xfId="1" applyNumberFormat="1" applyFont="1" applyBorder="1" applyAlignment="1">
      <alignment horizontal="center" vertical="center"/>
    </xf>
    <xf numFmtId="38" fontId="4" fillId="0" borderId="1" xfId="1" applyNumberFormat="1" applyFont="1" applyBorder="1" applyAlignment="1">
      <alignment horizontal="center" vertical="center"/>
    </xf>
    <xf numFmtId="0" fontId="4" fillId="0" borderId="1" xfId="1" applyFont="1" applyBorder="1" applyAlignment="1">
      <alignment horizontal="center" vertical="center"/>
    </xf>
    <xf numFmtId="0" fontId="35" fillId="0" borderId="1" xfId="1" applyFont="1" applyBorder="1" applyAlignment="1">
      <alignment horizontal="center" vertical="center"/>
    </xf>
    <xf numFmtId="0" fontId="13" fillId="0" borderId="1" xfId="1" applyFont="1" applyBorder="1" applyAlignment="1">
      <alignment horizontal="center" vertical="center"/>
    </xf>
    <xf numFmtId="0" fontId="4" fillId="0" borderId="2" xfId="16" applyFont="1" applyBorder="1" applyAlignment="1">
      <alignment horizontal="center" vertical="center"/>
    </xf>
    <xf numFmtId="0" fontId="4" fillId="0" borderId="0" xfId="16" applyFont="1" applyAlignment="1">
      <alignment horizontal="center" vertical="center"/>
    </xf>
    <xf numFmtId="0" fontId="4" fillId="0" borderId="1" xfId="16" applyFont="1" applyBorder="1" applyAlignment="1">
      <alignment horizontal="center" vertical="center"/>
    </xf>
    <xf numFmtId="0" fontId="4" fillId="0" borderId="3" xfId="16" applyFont="1" applyBorder="1" applyAlignment="1">
      <alignment horizontal="distributed" vertical="center" indent="6"/>
    </xf>
    <xf numFmtId="0" fontId="23" fillId="0" borderId="3" xfId="16" applyFont="1" applyBorder="1" applyAlignment="1">
      <alignment horizontal="distributed" vertical="center" indent="6"/>
    </xf>
    <xf numFmtId="0" fontId="23" fillId="0" borderId="2" xfId="16" applyFont="1" applyBorder="1" applyAlignment="1">
      <alignment horizontal="center" vertical="center"/>
    </xf>
    <xf numFmtId="0" fontId="23" fillId="0" borderId="1" xfId="16" applyFont="1" applyBorder="1" applyAlignment="1">
      <alignment horizontal="center" vertical="center"/>
    </xf>
    <xf numFmtId="0" fontId="4" fillId="0" borderId="3" xfId="16" applyFont="1" applyBorder="1" applyAlignment="1">
      <alignment horizontal="center" vertical="center"/>
    </xf>
    <xf numFmtId="0" fontId="7" fillId="0" borderId="0" xfId="10" quotePrefix="1" applyFont="1" applyAlignment="1">
      <alignment horizontal="left" vertical="center"/>
    </xf>
    <xf numFmtId="0" fontId="7" fillId="0" borderId="0" xfId="6" quotePrefix="1" applyFont="1" applyAlignment="1">
      <alignment horizontal="left" vertical="top" wrapText="1"/>
    </xf>
    <xf numFmtId="0" fontId="7" fillId="0" borderId="0" xfId="6" quotePrefix="1" applyFont="1" applyAlignment="1">
      <alignment horizontal="left" vertical="center"/>
    </xf>
    <xf numFmtId="41" fontId="7" fillId="0" borderId="0" xfId="6" quotePrefix="1" applyNumberFormat="1" applyFont="1" applyAlignment="1">
      <alignment horizontal="left" vertical="center"/>
    </xf>
    <xf numFmtId="41" fontId="13" fillId="0" borderId="0" xfId="1" applyNumberFormat="1" applyFont="1" applyAlignment="1">
      <alignment horizontal="center" vertical="center"/>
    </xf>
    <xf numFmtId="0" fontId="4" fillId="0" borderId="2" xfId="6" quotePrefix="1" applyFont="1" applyBorder="1" applyAlignment="1">
      <alignment horizontal="center" vertical="center"/>
    </xf>
    <xf numFmtId="0" fontId="4" fillId="0" borderId="0" xfId="6" quotePrefix="1" applyFont="1" applyAlignment="1">
      <alignment horizontal="center" vertical="center"/>
    </xf>
    <xf numFmtId="0" fontId="10" fillId="0" borderId="3" xfId="6" applyFont="1" applyBorder="1" applyAlignment="1">
      <alignment horizontal="distributed" vertical="center" indent="2"/>
    </xf>
    <xf numFmtId="0" fontId="10" fillId="0" borderId="3" xfId="6" applyFont="1" applyBorder="1" applyAlignment="1">
      <alignment horizontal="center" vertical="center"/>
    </xf>
    <xf numFmtId="0" fontId="7" fillId="0" borderId="0" xfId="23" applyFont="1" applyAlignment="1">
      <alignment horizontal="left" vertical="top" wrapText="1"/>
    </xf>
    <xf numFmtId="0" fontId="41" fillId="0" borderId="0" xfId="23" applyFont="1" applyAlignment="1">
      <alignment horizontal="center" vertical="top" wrapText="1"/>
    </xf>
    <xf numFmtId="0" fontId="13" fillId="0" borderId="0" xfId="22" applyFont="1" applyAlignment="1">
      <alignment horizontal="center" vertical="center"/>
    </xf>
    <xf numFmtId="0" fontId="4" fillId="0" borderId="4" xfId="22" applyFont="1" applyBorder="1" applyAlignment="1">
      <alignment horizontal="center" vertical="distributed" textRotation="255"/>
    </xf>
    <xf numFmtId="0" fontId="4" fillId="0" borderId="0" xfId="22" applyFont="1" applyAlignment="1">
      <alignment horizontal="center" vertical="distributed" textRotation="255"/>
    </xf>
    <xf numFmtId="0" fontId="4" fillId="0" borderId="4" xfId="22" applyNumberFormat="1" applyFont="1" applyBorder="1" applyAlignment="1">
      <alignment horizontal="distributed" vertical="center" wrapText="1" indent="1"/>
    </xf>
    <xf numFmtId="0" fontId="4" fillId="0" borderId="1" xfId="25" applyNumberFormat="1" applyFont="1" applyBorder="1" applyAlignment="1">
      <alignment horizontal="distributed" vertical="center" indent="1"/>
    </xf>
    <xf numFmtId="0" fontId="4" fillId="0" borderId="3" xfId="25" applyFont="1" applyBorder="1" applyAlignment="1">
      <alignment horizontal="distributed" vertical="center" indent="5"/>
    </xf>
    <xf numFmtId="0" fontId="7" fillId="0" borderId="4" xfId="22" applyFont="1" applyBorder="1" applyAlignment="1">
      <alignment horizontal="left" vertical="center"/>
    </xf>
    <xf numFmtId="0" fontId="21" fillId="0" borderId="0" xfId="22" applyFont="1" applyAlignment="1">
      <alignment horizontal="center"/>
    </xf>
    <xf numFmtId="0" fontId="3" fillId="0" borderId="2" xfId="6" applyFont="1" applyBorder="1" applyAlignment="1">
      <alignment horizontal="center" vertical="center"/>
    </xf>
    <xf numFmtId="0" fontId="4" fillId="0" borderId="1" xfId="6" applyFont="1" applyBorder="1" applyAlignment="1">
      <alignment horizontal="center" vertical="center"/>
    </xf>
    <xf numFmtId="0" fontId="12" fillId="0" borderId="2" xfId="6" applyFont="1" applyBorder="1" applyAlignment="1">
      <alignment horizontal="center" vertical="center" wrapText="1"/>
    </xf>
    <xf numFmtId="0" fontId="23" fillId="0" borderId="2" xfId="6" applyFont="1" applyBorder="1" applyAlignment="1">
      <alignment horizontal="center" vertical="center"/>
    </xf>
    <xf numFmtId="0" fontId="23" fillId="0" borderId="1" xfId="6" applyFont="1" applyBorder="1" applyAlignment="1">
      <alignment horizontal="center" vertical="center"/>
    </xf>
    <xf numFmtId="0" fontId="8" fillId="0" borderId="2" xfId="6" quotePrefix="1" applyFont="1" applyBorder="1" applyAlignment="1">
      <alignment horizontal="left" vertical="center"/>
    </xf>
    <xf numFmtId="49" fontId="29" fillId="0" borderId="0" xfId="8" applyNumberFormat="1" applyFont="1" applyAlignment="1">
      <alignment horizontal="left" vertical="top" wrapText="1"/>
    </xf>
    <xf numFmtId="49" fontId="7" fillId="0" borderId="0" xfId="8" applyNumberFormat="1" applyFont="1" applyAlignment="1">
      <alignment horizontal="left" vertical="top"/>
    </xf>
    <xf numFmtId="49" fontId="16" fillId="0" borderId="0" xfId="8" applyNumberFormat="1" applyFont="1"/>
    <xf numFmtId="0" fontId="10" fillId="0" borderId="0" xfId="16" applyFont="1">
      <alignment vertical="center"/>
    </xf>
    <xf numFmtId="0" fontId="10" fillId="0" borderId="0" xfId="6" applyFont="1">
      <alignment vertical="center"/>
    </xf>
    <xf numFmtId="0" fontId="10" fillId="0" borderId="2" xfId="16" applyFont="1" applyBorder="1" applyAlignment="1">
      <alignment horizontal="center" vertical="center"/>
    </xf>
    <xf numFmtId="0" fontId="10" fillId="0" borderId="0" xfId="16" applyFont="1" applyAlignment="1">
      <alignment horizontal="center" vertical="center"/>
    </xf>
    <xf numFmtId="0" fontId="10" fillId="0" borderId="3" xfId="16" applyFont="1" applyBorder="1" applyAlignment="1">
      <alignment horizontal="distributed" vertical="center" indent="4"/>
    </xf>
    <xf numFmtId="0" fontId="7" fillId="0" borderId="0" xfId="16" quotePrefix="1" applyFont="1" applyAlignment="1">
      <alignment horizontal="left" vertical="center"/>
    </xf>
    <xf numFmtId="0" fontId="4" fillId="0" borderId="0" xfId="6" applyFont="1">
      <alignment vertical="center"/>
    </xf>
    <xf numFmtId="0" fontId="31" fillId="0" borderId="0" xfId="6" applyFont="1" applyAlignment="1">
      <alignment horizontal="center" vertical="center"/>
    </xf>
    <xf numFmtId="0" fontId="7" fillId="0" borderId="0" xfId="6" applyFont="1" applyAlignment="1">
      <alignment horizontal="left" vertical="center"/>
    </xf>
    <xf numFmtId="0" fontId="31" fillId="0" borderId="0" xfId="6" quotePrefix="1" applyFont="1" applyAlignment="1">
      <alignment horizontal="center" vertical="center"/>
    </xf>
    <xf numFmtId="0" fontId="8" fillId="0" borderId="0" xfId="13" applyFont="1" applyAlignment="1">
      <alignment horizontal="left" vertical="center"/>
    </xf>
    <xf numFmtId="0" fontId="7" fillId="0" borderId="0" xfId="13" applyFont="1" applyAlignment="1">
      <alignment horizontal="left" vertical="center"/>
    </xf>
    <xf numFmtId="0" fontId="31" fillId="0" borderId="0" xfId="13" quotePrefix="1" applyFont="1" applyAlignment="1">
      <alignment horizontal="center" vertical="center"/>
    </xf>
    <xf numFmtId="49" fontId="4" fillId="0" borderId="2" xfId="6" quotePrefix="1" applyNumberFormat="1" applyFont="1" applyBorder="1" applyAlignment="1">
      <alignment horizontal="center" vertical="center"/>
    </xf>
    <xf numFmtId="0" fontId="61" fillId="3" borderId="0" xfId="28" quotePrefix="1" applyFont="1" applyFill="1" applyAlignment="1">
      <alignment horizontal="left" vertical="center"/>
    </xf>
  </cellXfs>
  <cellStyles count="29">
    <cellStyle name="一般" xfId="0" builtinId="0"/>
    <cellStyle name="一般 10" xfId="7"/>
    <cellStyle name="一般 2" xfId="17"/>
    <cellStyle name="一般 2 2" xfId="19"/>
    <cellStyle name="一般 2 3" xfId="6"/>
    <cellStyle name="一般 2 4" xfId="27"/>
    <cellStyle name="一般 3" xfId="20"/>
    <cellStyle name="一般 3 2 2" xfId="11"/>
    <cellStyle name="一般 3 3 2 2" xfId="10"/>
    <cellStyle name="一般 4" xfId="18"/>
    <cellStyle name="一般 5 2 2" xfId="16"/>
    <cellStyle name="一般 6 3" xfId="9"/>
    <cellStyle name="一般_2_99年(終)部長參考指標(矯正)" xfId="25"/>
    <cellStyle name="一般_91出獄再犯率" xfId="22"/>
    <cellStyle name="一般_92出獄再犯率" xfId="24"/>
    <cellStyle name="一般_940421勒戒明細" xfId="23"/>
    <cellStyle name="一般_p124-133" xfId="4"/>
    <cellStyle name="一般_表1-1-1-表1-3-4" xfId="8"/>
    <cellStyle name="一般_表2-3-1-表2-5-3" xfId="13"/>
    <cellStyle name="一般_表3-1-01~10" xfId="15"/>
    <cellStyle name="一般_表3-1-11~23" xfId="1"/>
    <cellStyle name="千分位 10" xfId="14"/>
    <cellStyle name="千分位 2" xfId="5"/>
    <cellStyle name="千分位 2 2" xfId="3"/>
    <cellStyle name="千分位 6" xfId="12"/>
    <cellStyle name="千分位[0] 2" xfId="21"/>
    <cellStyle name="貨幣 2" xfId="26"/>
    <cellStyle name="貨幣 3" xfId="2"/>
    <cellStyle name="超連結" xfId="28"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Desktop\&#27861;&#24459;\&#29359;&#38450;&#20013;&#24515;&#36039;&#26009;\111&#24180;&#24037;&#20316;&#20839;&#23481;\&#23560;&#26360;&#36039;&#26009;\&#25976;&#25818;\&#31532;&#19968;&#31687;&#25976;&#25818;\1110608%20&#31532;&#19968;&#316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1-1-2"/>
      <sheetName val=" 1-1-3"/>
      <sheetName val="1-1-4"/>
      <sheetName val="1-2-1"/>
      <sheetName val="1-2-2"/>
      <sheetName val="1-2-3"/>
      <sheetName val="1-2-3(續)"/>
      <sheetName val="1-2-4"/>
      <sheetName val="1-2-5"/>
      <sheetName val="1-2-6"/>
      <sheetName val="1-2-7"/>
      <sheetName val="1-3-1"/>
      <sheetName val="1-3-2"/>
      <sheetName val="1-3-3、1-3-4"/>
      <sheetName val="1-3-5"/>
      <sheetName val="1-3-6、1-3-7"/>
      <sheetName val="1-4-1"/>
      <sheetName val="1-4-2"/>
      <sheetName val="1-4-3"/>
      <sheetName val="1-4-4"/>
      <sheetName val="1-4-5"/>
      <sheetName val="1-4-6"/>
      <sheetName val="自行計算監禁率"/>
    </sheetNames>
    <sheetDataSet>
      <sheetData sheetId="0">
        <row r="17">
          <cell r="D17">
            <v>262058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17"/>
  <sheetViews>
    <sheetView showGridLines="0" tabSelected="1" workbookViewId="0">
      <selection sqref="A1:I1"/>
    </sheetView>
  </sheetViews>
  <sheetFormatPr defaultRowHeight="15.75"/>
  <cols>
    <col min="1" max="12" width="9" style="224"/>
    <col min="13" max="13" width="12.625" style="224" bestFit="1" customWidth="1"/>
    <col min="14" max="16384" width="9" style="224"/>
  </cols>
  <sheetData>
    <row r="1" spans="1:13" ht="33" customHeight="1">
      <c r="A1" s="235" t="s">
        <v>421</v>
      </c>
      <c r="B1" s="235"/>
      <c r="C1" s="235"/>
      <c r="D1" s="235"/>
      <c r="E1" s="235"/>
      <c r="F1" s="235"/>
      <c r="G1" s="235"/>
      <c r="H1" s="235"/>
      <c r="I1" s="235"/>
      <c r="J1" s="227"/>
      <c r="K1" s="227"/>
      <c r="L1" s="227"/>
    </row>
    <row r="2" spans="1:13" ht="20.100000000000001" customHeight="1">
      <c r="A2" s="234" t="s">
        <v>434</v>
      </c>
      <c r="B2" s="234"/>
      <c r="C2" s="234"/>
      <c r="D2" s="234"/>
      <c r="E2" s="234"/>
      <c r="F2" s="230"/>
      <c r="G2" s="230"/>
      <c r="H2" s="230"/>
      <c r="I2" s="230"/>
      <c r="J2" s="228"/>
      <c r="K2" s="228"/>
      <c r="L2" s="228"/>
    </row>
    <row r="3" spans="1:13" ht="20.100000000000001" customHeight="1">
      <c r="A3" s="357" t="s">
        <v>435</v>
      </c>
      <c r="B3" s="357"/>
      <c r="C3" s="357"/>
      <c r="D3" s="357"/>
      <c r="E3" s="357"/>
      <c r="F3" s="357"/>
      <c r="G3" s="357"/>
      <c r="H3" s="231"/>
      <c r="I3" s="230"/>
      <c r="J3" s="228"/>
      <c r="K3" s="228"/>
      <c r="L3" s="228"/>
    </row>
    <row r="4" spans="1:13" ht="20.100000000000001" customHeight="1">
      <c r="A4" s="357" t="s">
        <v>436</v>
      </c>
      <c r="B4" s="357"/>
      <c r="C4" s="357"/>
      <c r="D4" s="357"/>
      <c r="E4" s="230"/>
      <c r="F4" s="230"/>
      <c r="G4" s="230"/>
      <c r="H4" s="230"/>
      <c r="I4" s="230"/>
      <c r="J4" s="228"/>
      <c r="K4" s="228"/>
      <c r="L4" s="228"/>
    </row>
    <row r="5" spans="1:13" ht="20.100000000000001" customHeight="1">
      <c r="A5" s="357" t="s">
        <v>437</v>
      </c>
      <c r="B5" s="357"/>
      <c r="C5" s="357"/>
      <c r="D5" s="357"/>
      <c r="E5" s="357"/>
      <c r="F5" s="230"/>
      <c r="G5" s="230"/>
      <c r="H5" s="230"/>
      <c r="I5" s="230"/>
      <c r="J5" s="228"/>
      <c r="K5" s="228"/>
      <c r="L5" s="228"/>
    </row>
    <row r="6" spans="1:13" ht="20.100000000000001" customHeight="1">
      <c r="A6" s="233" t="s">
        <v>422</v>
      </c>
      <c r="B6" s="233"/>
      <c r="C6" s="233"/>
      <c r="D6" s="233"/>
      <c r="E6" s="233"/>
      <c r="F6" s="233"/>
      <c r="G6" s="233"/>
      <c r="H6" s="233"/>
      <c r="I6" s="232"/>
      <c r="J6" s="229"/>
      <c r="K6" s="229"/>
      <c r="L6" s="229"/>
    </row>
    <row r="7" spans="1:13" ht="20.100000000000001" customHeight="1">
      <c r="A7" s="233" t="s">
        <v>423</v>
      </c>
      <c r="B7" s="233"/>
      <c r="C7" s="233"/>
      <c r="D7" s="233"/>
      <c r="E7" s="233"/>
      <c r="F7" s="233"/>
      <c r="G7" s="233"/>
      <c r="H7" s="233"/>
      <c r="I7" s="232"/>
      <c r="J7" s="229"/>
      <c r="K7" s="229"/>
      <c r="L7" s="229"/>
    </row>
    <row r="8" spans="1:13" ht="20.100000000000001" customHeight="1">
      <c r="A8" s="233" t="s">
        <v>424</v>
      </c>
      <c r="B8" s="233"/>
      <c r="C8" s="233"/>
      <c r="D8" s="233"/>
      <c r="E8" s="232"/>
      <c r="F8" s="232"/>
      <c r="G8" s="232"/>
      <c r="H8" s="232"/>
      <c r="I8" s="232"/>
      <c r="J8" s="229"/>
      <c r="K8" s="229"/>
      <c r="L8" s="229"/>
    </row>
    <row r="9" spans="1:13" ht="20.100000000000001" customHeight="1">
      <c r="A9" s="233" t="s">
        <v>425</v>
      </c>
      <c r="B9" s="233"/>
      <c r="C9" s="233"/>
      <c r="D9" s="233"/>
      <c r="E9" s="233"/>
      <c r="F9" s="232"/>
      <c r="G9" s="232"/>
      <c r="H9" s="232"/>
      <c r="I9" s="232"/>
      <c r="J9" s="229"/>
      <c r="K9" s="229"/>
      <c r="L9" s="229"/>
    </row>
    <row r="10" spans="1:13" ht="20.100000000000001" customHeight="1">
      <c r="A10" s="233" t="s">
        <v>426</v>
      </c>
      <c r="B10" s="233"/>
      <c r="C10" s="233"/>
      <c r="D10" s="233"/>
      <c r="E10" s="233"/>
      <c r="F10" s="233"/>
      <c r="G10" s="233"/>
      <c r="H10" s="232"/>
      <c r="I10" s="232"/>
      <c r="J10" s="229"/>
      <c r="K10" s="229"/>
      <c r="L10" s="229"/>
    </row>
    <row r="11" spans="1:13" ht="20.100000000000001" customHeight="1">
      <c r="A11" s="233" t="s">
        <v>427</v>
      </c>
      <c r="B11" s="233"/>
      <c r="C11" s="233"/>
      <c r="D11" s="233"/>
      <c r="E11" s="233"/>
      <c r="F11" s="233"/>
      <c r="G11" s="232"/>
      <c r="H11" s="232"/>
      <c r="I11" s="232"/>
      <c r="J11" s="229"/>
      <c r="K11" s="229"/>
      <c r="L11" s="229"/>
    </row>
    <row r="12" spans="1:13" ht="20.100000000000001" customHeight="1">
      <c r="A12" s="233" t="s">
        <v>428</v>
      </c>
      <c r="B12" s="233"/>
      <c r="C12" s="233"/>
      <c r="D12" s="233"/>
      <c r="E12" s="233"/>
      <c r="F12" s="233"/>
      <c r="G12" s="233"/>
      <c r="H12" s="233"/>
      <c r="I12" s="233"/>
      <c r="J12" s="229"/>
      <c r="K12" s="229"/>
      <c r="L12" s="229"/>
    </row>
    <row r="13" spans="1:13" ht="20.100000000000001" customHeight="1">
      <c r="A13" s="233" t="s">
        <v>429</v>
      </c>
      <c r="B13" s="233"/>
      <c r="C13" s="233"/>
      <c r="D13" s="233"/>
      <c r="E13" s="232"/>
      <c r="F13" s="232"/>
      <c r="G13" s="232"/>
      <c r="H13" s="232"/>
      <c r="I13" s="232"/>
      <c r="J13" s="229"/>
      <c r="K13" s="229"/>
      <c r="L13" s="229"/>
      <c r="M13" s="226"/>
    </row>
    <row r="14" spans="1:13" ht="20.100000000000001" customHeight="1">
      <c r="A14" s="233" t="s">
        <v>430</v>
      </c>
      <c r="B14" s="233"/>
      <c r="C14" s="233"/>
      <c r="D14" s="233"/>
      <c r="E14" s="233"/>
      <c r="F14" s="233"/>
      <c r="G14" s="232"/>
      <c r="H14" s="232"/>
      <c r="I14" s="232"/>
      <c r="J14" s="229"/>
      <c r="K14" s="229"/>
      <c r="L14" s="229"/>
    </row>
    <row r="15" spans="1:13" ht="20.100000000000001" customHeight="1">
      <c r="A15" s="233" t="s">
        <v>431</v>
      </c>
      <c r="B15" s="233"/>
      <c r="C15" s="233"/>
      <c r="D15" s="233"/>
      <c r="E15" s="233"/>
      <c r="F15" s="233"/>
      <c r="G15" s="233"/>
      <c r="H15" s="232"/>
      <c r="I15" s="232"/>
      <c r="J15" s="229"/>
      <c r="K15" s="229"/>
      <c r="L15" s="229"/>
    </row>
    <row r="16" spans="1:13" ht="20.100000000000001" customHeight="1">
      <c r="A16" s="233" t="s">
        <v>432</v>
      </c>
      <c r="B16" s="233"/>
      <c r="C16" s="233"/>
      <c r="D16" s="233"/>
      <c r="E16" s="233"/>
      <c r="F16" s="233"/>
      <c r="G16" s="233"/>
      <c r="H16" s="233"/>
      <c r="I16" s="232"/>
      <c r="J16" s="229"/>
      <c r="K16" s="229"/>
      <c r="L16" s="229"/>
    </row>
    <row r="17" spans="1:12" ht="20.100000000000001" customHeight="1">
      <c r="A17" s="233" t="s">
        <v>433</v>
      </c>
      <c r="B17" s="233"/>
      <c r="C17" s="233"/>
      <c r="D17" s="233"/>
      <c r="E17" s="233"/>
      <c r="F17" s="233"/>
      <c r="G17" s="233"/>
      <c r="H17" s="233"/>
      <c r="I17" s="232"/>
      <c r="J17" s="229"/>
      <c r="K17" s="229"/>
      <c r="L17" s="229"/>
    </row>
  </sheetData>
  <mergeCells count="17">
    <mergeCell ref="A5:E5"/>
    <mergeCell ref="A4:D4"/>
    <mergeCell ref="A3:G3"/>
    <mergeCell ref="A2:E2"/>
    <mergeCell ref="A1:I1"/>
    <mergeCell ref="A10:G10"/>
    <mergeCell ref="A9:E9"/>
    <mergeCell ref="A8:D8"/>
    <mergeCell ref="A7:H7"/>
    <mergeCell ref="A6:H6"/>
    <mergeCell ref="A12:I12"/>
    <mergeCell ref="A11:F11"/>
    <mergeCell ref="A17:H17"/>
    <mergeCell ref="A16:H16"/>
    <mergeCell ref="A15:G15"/>
    <mergeCell ref="A14:F14"/>
    <mergeCell ref="A13:D13"/>
  </mergeCells>
  <phoneticPr fontId="19" type="noConversion"/>
  <hyperlinks>
    <hyperlink ref="A2" location="'2-1-1'!Print_Area" display="表2-1-1　近10年地方檢察署新收刑事偵查案件之案件來源"/>
    <hyperlink ref="A3" location="'2-1-21'!Print_Area" display="表2-1-2　近10年地方檢察署新收自動檢舉案件數"/>
    <hyperlink ref="A4" location="'2-1-3'!A1" display="表2-1-3　近5年地方檢察署新收自動檢舉案件主要罪名"/>
    <hyperlink ref="A5" location="'2-1-4'!A1" display="表2-1-4　近6年地方檢察署新收刑事偵查案件數比較"/>
    <hyperlink ref="A6" location="'4-2-2'!Print_Area" display="表4-2-2　近10年地方檢察署執行普通刑法裁判確定有罪之高齡犯罪者罪名"/>
    <hyperlink ref="A7" location="'4-2-3'!Print_Area" display="表4-2-3　近10年地方檢察署執行特別刑法裁判確定有罪之高齡犯罪者罪名"/>
    <hyperlink ref="A8" location="'4-2-4'!Print_Area" display="表4-2-4　近10年高齡犯罪者之處遇"/>
    <hyperlink ref="A9" location="'4-3-1'!Print_Area" display="表4-3-1　近10年毒品犯罪嫌疑與確定有罪人數"/>
    <hyperlink ref="A10" location="'4-3-2'!Print_Area" display="表4-3-2　近10年地方檢察署執行毒品危害防制條例裁判確定有罪人數 "/>
    <hyperlink ref="A11" location="'4-3-3'!Print_Area" display="表4-3-3　近10年地方檢察署執行緩起訴戒癮治療情形"/>
    <hyperlink ref="A12" location="'4-3-4'!Print_Area" display="表4-3-4　近5年地方檢察署施用第一、二級毒品戒癮治療2年內再犯施用毒品罪情形"/>
    <hyperlink ref="A13" location="'4-3-5'!Print_Area" display="表4-3-5　近10年毒品犯罪者之處遇"/>
    <hyperlink ref="A14" location="'4-3-6'!Print_Area" display="表4-3-6   近10年第三級、第四級毒品裁處講習與罰鍰統計"/>
    <hyperlink ref="A15" location="'4-4-1'!Print_Area" display="表4-4-1   近7年地方檢察署執行裁判確定有罪非本國籍犯罪者之國籍"/>
    <hyperlink ref="A16" location="'4-4-2'!Print_Area" display="表4-4-2　近7年地方檢察署執行普通刑法裁判確定有罪之非本國籍犯罪者之罪名"/>
    <hyperlink ref="A17" location="'4-4-3'!Print_Area" display="表4-4-3　近7年地方檢察署執行特別刑法裁判確定有罪之非本國籍犯罪者之罪名"/>
    <hyperlink ref="A2:E2" location="'4-1-1'!A1" display="表4-1-1　近10年女性犯罪嫌疑與確定有罪人數"/>
    <hyperlink ref="A3:G3" location="'4-1-2'!A1" display="表4-1-2　近10年地方檢察署執行裁判確定有罪女性主要罪名及女性比率"/>
    <hyperlink ref="A4:D4" location="'4-1-3'!A1" display="表4-1-3　近10年女性犯罪者之處遇"/>
    <hyperlink ref="A5:E5" location="'4-2-1'!A1" display="表4-2-1　近10年高齡犯罪嫌疑與確定有罪人數"/>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B22"/>
  <sheetViews>
    <sheetView showGridLines="0" zoomScaleNormal="110" workbookViewId="0">
      <selection activeCell="Y1" sqref="Y1"/>
    </sheetView>
  </sheetViews>
  <sheetFormatPr defaultColWidth="8.875" defaultRowHeight="15.75"/>
  <cols>
    <col min="1" max="3" width="8.625" style="57" customWidth="1"/>
    <col min="4" max="4" width="7.125" style="57" customWidth="1"/>
    <col min="5" max="5" width="8.625" style="57" customWidth="1"/>
    <col min="6" max="6" width="7.125" style="57" customWidth="1"/>
    <col min="7" max="7" width="8.625" style="57" customWidth="1"/>
    <col min="8" max="8" width="7.125" style="57" customWidth="1"/>
    <col min="9" max="9" width="8.625" style="57" customWidth="1"/>
    <col min="10" max="10" width="7.125" style="57" customWidth="1"/>
    <col min="11" max="11" width="8.625" style="57" customWidth="1"/>
    <col min="12" max="12" width="7.125" style="57" customWidth="1"/>
    <col min="13" max="13" width="8.625" style="57" customWidth="1"/>
    <col min="14" max="14" width="7.125" style="57" customWidth="1"/>
    <col min="15" max="15" width="8.625" style="57" customWidth="1"/>
    <col min="16" max="16" width="7.125" style="57" customWidth="1"/>
    <col min="17" max="17" width="8.625" style="57" customWidth="1"/>
    <col min="18" max="18" width="7.125" style="57" customWidth="1"/>
    <col min="19" max="19" width="8.625" style="57" customWidth="1"/>
    <col min="20" max="20" width="7.125" style="57" customWidth="1"/>
    <col min="21" max="21" width="8.625" style="57" customWidth="1"/>
    <col min="22" max="22" width="7.125" style="57" customWidth="1"/>
    <col min="23" max="23" width="8.625" style="57" customWidth="1"/>
    <col min="24" max="24" width="7.125" style="57" customWidth="1"/>
    <col min="25" max="25" width="12.625" style="57" bestFit="1" customWidth="1"/>
    <col min="26" max="249" width="8.875" style="57"/>
    <col min="250" max="250" width="10" style="57" customWidth="1"/>
    <col min="251" max="251" width="3.125" style="57" customWidth="1"/>
    <col min="252" max="252" width="11.125" style="57" customWidth="1"/>
    <col min="253" max="253" width="10.625" style="57" customWidth="1"/>
    <col min="254" max="254" width="8.875" style="57" customWidth="1"/>
    <col min="255" max="255" width="8.625" style="57" customWidth="1"/>
    <col min="256" max="256" width="9.625" style="57" customWidth="1"/>
    <col min="257" max="257" width="11.125" style="57" customWidth="1"/>
    <col min="258" max="258" width="9.625" style="57" customWidth="1"/>
    <col min="259" max="259" width="10.375" style="57" customWidth="1"/>
    <col min="260" max="260" width="8.875" style="57" customWidth="1"/>
    <col min="261" max="261" width="8.875" style="57"/>
    <col min="262" max="262" width="9.5" style="57" bestFit="1" customWidth="1"/>
    <col min="263" max="505" width="8.875" style="57"/>
    <col min="506" max="506" width="10" style="57" customWidth="1"/>
    <col min="507" max="507" width="3.125" style="57" customWidth="1"/>
    <col min="508" max="508" width="11.125" style="57" customWidth="1"/>
    <col min="509" max="509" width="10.625" style="57" customWidth="1"/>
    <col min="510" max="510" width="8.875" style="57" customWidth="1"/>
    <col min="511" max="511" width="8.625" style="57" customWidth="1"/>
    <col min="512" max="512" width="9.625" style="57" customWidth="1"/>
    <col min="513" max="513" width="11.125" style="57" customWidth="1"/>
    <col min="514" max="514" width="9.625" style="57" customWidth="1"/>
    <col min="515" max="515" width="10.375" style="57" customWidth="1"/>
    <col min="516" max="516" width="8.875" style="57" customWidth="1"/>
    <col min="517" max="517" width="8.875" style="57"/>
    <col min="518" max="518" width="9.5" style="57" bestFit="1" customWidth="1"/>
    <col min="519" max="761" width="8.875" style="57"/>
    <col min="762" max="762" width="10" style="57" customWidth="1"/>
    <col min="763" max="763" width="3.125" style="57" customWidth="1"/>
    <col min="764" max="764" width="11.125" style="57" customWidth="1"/>
    <col min="765" max="765" width="10.625" style="57" customWidth="1"/>
    <col min="766" max="766" width="8.875" style="57" customWidth="1"/>
    <col min="767" max="767" width="8.625" style="57" customWidth="1"/>
    <col min="768" max="768" width="9.625" style="57" customWidth="1"/>
    <col min="769" max="769" width="11.125" style="57" customWidth="1"/>
    <col min="770" max="770" width="9.625" style="57" customWidth="1"/>
    <col min="771" max="771" width="10.375" style="57" customWidth="1"/>
    <col min="772" max="772" width="8.875" style="57" customWidth="1"/>
    <col min="773" max="773" width="8.875" style="57"/>
    <col min="774" max="774" width="9.5" style="57" bestFit="1" customWidth="1"/>
    <col min="775" max="1017" width="8.875" style="57"/>
    <col min="1018" max="1018" width="10" style="57" customWidth="1"/>
    <col min="1019" max="1019" width="3.125" style="57" customWidth="1"/>
    <col min="1020" max="1020" width="11.125" style="57" customWidth="1"/>
    <col min="1021" max="1021" width="10.625" style="57" customWidth="1"/>
    <col min="1022" max="1022" width="8.875" style="57" customWidth="1"/>
    <col min="1023" max="1023" width="8.625" style="57" customWidth="1"/>
    <col min="1024" max="1024" width="9.625" style="57" customWidth="1"/>
    <col min="1025" max="1025" width="11.125" style="57" customWidth="1"/>
    <col min="1026" max="1026" width="9.625" style="57" customWidth="1"/>
    <col min="1027" max="1027" width="10.375" style="57" customWidth="1"/>
    <col min="1028" max="1028" width="8.875" style="57" customWidth="1"/>
    <col min="1029" max="1029" width="8.875" style="57"/>
    <col min="1030" max="1030" width="9.5" style="57" bestFit="1" customWidth="1"/>
    <col min="1031" max="1273" width="8.875" style="57"/>
    <col min="1274" max="1274" width="10" style="57" customWidth="1"/>
    <col min="1275" max="1275" width="3.125" style="57" customWidth="1"/>
    <col min="1276" max="1276" width="11.125" style="57" customWidth="1"/>
    <col min="1277" max="1277" width="10.625" style="57" customWidth="1"/>
    <col min="1278" max="1278" width="8.875" style="57" customWidth="1"/>
    <col min="1279" max="1279" width="8.625" style="57" customWidth="1"/>
    <col min="1280" max="1280" width="9.625" style="57" customWidth="1"/>
    <col min="1281" max="1281" width="11.125" style="57" customWidth="1"/>
    <col min="1282" max="1282" width="9.625" style="57" customWidth="1"/>
    <col min="1283" max="1283" width="10.375" style="57" customWidth="1"/>
    <col min="1284" max="1284" width="8.875" style="57" customWidth="1"/>
    <col min="1285" max="1285" width="8.875" style="57"/>
    <col min="1286" max="1286" width="9.5" style="57" bestFit="1" customWidth="1"/>
    <col min="1287" max="1529" width="8.875" style="57"/>
    <col min="1530" max="1530" width="10" style="57" customWidth="1"/>
    <col min="1531" max="1531" width="3.125" style="57" customWidth="1"/>
    <col min="1532" max="1532" width="11.125" style="57" customWidth="1"/>
    <col min="1533" max="1533" width="10.625" style="57" customWidth="1"/>
    <col min="1534" max="1534" width="8.875" style="57" customWidth="1"/>
    <col min="1535" max="1535" width="8.625" style="57" customWidth="1"/>
    <col min="1536" max="1536" width="9.625" style="57" customWidth="1"/>
    <col min="1537" max="1537" width="11.125" style="57" customWidth="1"/>
    <col min="1538" max="1538" width="9.625" style="57" customWidth="1"/>
    <col min="1539" max="1539" width="10.375" style="57" customWidth="1"/>
    <col min="1540" max="1540" width="8.875" style="57" customWidth="1"/>
    <col min="1541" max="1541" width="8.875" style="57"/>
    <col min="1542" max="1542" width="9.5" style="57" bestFit="1" customWidth="1"/>
    <col min="1543" max="1785" width="8.875" style="57"/>
    <col min="1786" max="1786" width="10" style="57" customWidth="1"/>
    <col min="1787" max="1787" width="3.125" style="57" customWidth="1"/>
    <col min="1788" max="1788" width="11.125" style="57" customWidth="1"/>
    <col min="1789" max="1789" width="10.625" style="57" customWidth="1"/>
    <col min="1790" max="1790" width="8.875" style="57" customWidth="1"/>
    <col min="1791" max="1791" width="8.625" style="57" customWidth="1"/>
    <col min="1792" max="1792" width="9.625" style="57" customWidth="1"/>
    <col min="1793" max="1793" width="11.125" style="57" customWidth="1"/>
    <col min="1794" max="1794" width="9.625" style="57" customWidth="1"/>
    <col min="1795" max="1795" width="10.375" style="57" customWidth="1"/>
    <col min="1796" max="1796" width="8.875" style="57" customWidth="1"/>
    <col min="1797" max="1797" width="8.875" style="57"/>
    <col min="1798" max="1798" width="9.5" style="57" bestFit="1" customWidth="1"/>
    <col min="1799" max="2041" width="8.875" style="57"/>
    <col min="2042" max="2042" width="10" style="57" customWidth="1"/>
    <col min="2043" max="2043" width="3.125" style="57" customWidth="1"/>
    <col min="2044" max="2044" width="11.125" style="57" customWidth="1"/>
    <col min="2045" max="2045" width="10.625" style="57" customWidth="1"/>
    <col min="2046" max="2046" width="8.875" style="57" customWidth="1"/>
    <col min="2047" max="2047" width="8.625" style="57" customWidth="1"/>
    <col min="2048" max="2048" width="9.625" style="57" customWidth="1"/>
    <col min="2049" max="2049" width="11.125" style="57" customWidth="1"/>
    <col min="2050" max="2050" width="9.625" style="57" customWidth="1"/>
    <col min="2051" max="2051" width="10.375" style="57" customWidth="1"/>
    <col min="2052" max="2052" width="8.875" style="57" customWidth="1"/>
    <col min="2053" max="2053" width="8.875" style="57"/>
    <col min="2054" max="2054" width="9.5" style="57" bestFit="1" customWidth="1"/>
    <col min="2055" max="2297" width="8.875" style="57"/>
    <col min="2298" max="2298" width="10" style="57" customWidth="1"/>
    <col min="2299" max="2299" width="3.125" style="57" customWidth="1"/>
    <col min="2300" max="2300" width="11.125" style="57" customWidth="1"/>
    <col min="2301" max="2301" width="10.625" style="57" customWidth="1"/>
    <col min="2302" max="2302" width="8.875" style="57" customWidth="1"/>
    <col min="2303" max="2303" width="8.625" style="57" customWidth="1"/>
    <col min="2304" max="2304" width="9.625" style="57" customWidth="1"/>
    <col min="2305" max="2305" width="11.125" style="57" customWidth="1"/>
    <col min="2306" max="2306" width="9.625" style="57" customWidth="1"/>
    <col min="2307" max="2307" width="10.375" style="57" customWidth="1"/>
    <col min="2308" max="2308" width="8.875" style="57" customWidth="1"/>
    <col min="2309" max="2309" width="8.875" style="57"/>
    <col min="2310" max="2310" width="9.5" style="57" bestFit="1" customWidth="1"/>
    <col min="2311" max="2553" width="8.875" style="57"/>
    <col min="2554" max="2554" width="10" style="57" customWidth="1"/>
    <col min="2555" max="2555" width="3.125" style="57" customWidth="1"/>
    <col min="2556" max="2556" width="11.125" style="57" customWidth="1"/>
    <col min="2557" max="2557" width="10.625" style="57" customWidth="1"/>
    <col min="2558" max="2558" width="8.875" style="57" customWidth="1"/>
    <col min="2559" max="2559" width="8.625" style="57" customWidth="1"/>
    <col min="2560" max="2560" width="9.625" style="57" customWidth="1"/>
    <col min="2561" max="2561" width="11.125" style="57" customWidth="1"/>
    <col min="2562" max="2562" width="9.625" style="57" customWidth="1"/>
    <col min="2563" max="2563" width="10.375" style="57" customWidth="1"/>
    <col min="2564" max="2564" width="8.875" style="57" customWidth="1"/>
    <col min="2565" max="2565" width="8.875" style="57"/>
    <col min="2566" max="2566" width="9.5" style="57" bestFit="1" customWidth="1"/>
    <col min="2567" max="2809" width="8.875" style="57"/>
    <col min="2810" max="2810" width="10" style="57" customWidth="1"/>
    <col min="2811" max="2811" width="3.125" style="57" customWidth="1"/>
    <col min="2812" max="2812" width="11.125" style="57" customWidth="1"/>
    <col min="2813" max="2813" width="10.625" style="57" customWidth="1"/>
    <col min="2814" max="2814" width="8.875" style="57" customWidth="1"/>
    <col min="2815" max="2815" width="8.625" style="57" customWidth="1"/>
    <col min="2816" max="2816" width="9.625" style="57" customWidth="1"/>
    <col min="2817" max="2817" width="11.125" style="57" customWidth="1"/>
    <col min="2818" max="2818" width="9.625" style="57" customWidth="1"/>
    <col min="2819" max="2819" width="10.375" style="57" customWidth="1"/>
    <col min="2820" max="2820" width="8.875" style="57" customWidth="1"/>
    <col min="2821" max="2821" width="8.875" style="57"/>
    <col min="2822" max="2822" width="9.5" style="57" bestFit="1" customWidth="1"/>
    <col min="2823" max="3065" width="8.875" style="57"/>
    <col min="3066" max="3066" width="10" style="57" customWidth="1"/>
    <col min="3067" max="3067" width="3.125" style="57" customWidth="1"/>
    <col min="3068" max="3068" width="11.125" style="57" customWidth="1"/>
    <col min="3069" max="3069" width="10.625" style="57" customWidth="1"/>
    <col min="3070" max="3070" width="8.875" style="57" customWidth="1"/>
    <col min="3071" max="3071" width="8.625" style="57" customWidth="1"/>
    <col min="3072" max="3072" width="9.625" style="57" customWidth="1"/>
    <col min="3073" max="3073" width="11.125" style="57" customWidth="1"/>
    <col min="3074" max="3074" width="9.625" style="57" customWidth="1"/>
    <col min="3075" max="3075" width="10.375" style="57" customWidth="1"/>
    <col min="3076" max="3076" width="8.875" style="57" customWidth="1"/>
    <col min="3077" max="3077" width="8.875" style="57"/>
    <col min="3078" max="3078" width="9.5" style="57" bestFit="1" customWidth="1"/>
    <col min="3079" max="3321" width="8.875" style="57"/>
    <col min="3322" max="3322" width="10" style="57" customWidth="1"/>
    <col min="3323" max="3323" width="3.125" style="57" customWidth="1"/>
    <col min="3324" max="3324" width="11.125" style="57" customWidth="1"/>
    <col min="3325" max="3325" width="10.625" style="57" customWidth="1"/>
    <col min="3326" max="3326" width="8.875" style="57" customWidth="1"/>
    <col min="3327" max="3327" width="8.625" style="57" customWidth="1"/>
    <col min="3328" max="3328" width="9.625" style="57" customWidth="1"/>
    <col min="3329" max="3329" width="11.125" style="57" customWidth="1"/>
    <col min="3330" max="3330" width="9.625" style="57" customWidth="1"/>
    <col min="3331" max="3331" width="10.375" style="57" customWidth="1"/>
    <col min="3332" max="3332" width="8.875" style="57" customWidth="1"/>
    <col min="3333" max="3333" width="8.875" style="57"/>
    <col min="3334" max="3334" width="9.5" style="57" bestFit="1" customWidth="1"/>
    <col min="3335" max="3577" width="8.875" style="57"/>
    <col min="3578" max="3578" width="10" style="57" customWidth="1"/>
    <col min="3579" max="3579" width="3.125" style="57" customWidth="1"/>
    <col min="3580" max="3580" width="11.125" style="57" customWidth="1"/>
    <col min="3581" max="3581" width="10.625" style="57" customWidth="1"/>
    <col min="3582" max="3582" width="8.875" style="57" customWidth="1"/>
    <col min="3583" max="3583" width="8.625" style="57" customWidth="1"/>
    <col min="3584" max="3584" width="9.625" style="57" customWidth="1"/>
    <col min="3585" max="3585" width="11.125" style="57" customWidth="1"/>
    <col min="3586" max="3586" width="9.625" style="57" customWidth="1"/>
    <col min="3587" max="3587" width="10.375" style="57" customWidth="1"/>
    <col min="3588" max="3588" width="8.875" style="57" customWidth="1"/>
    <col min="3589" max="3589" width="8.875" style="57"/>
    <col min="3590" max="3590" width="9.5" style="57" bestFit="1" customWidth="1"/>
    <col min="3591" max="3833" width="8.875" style="57"/>
    <col min="3834" max="3834" width="10" style="57" customWidth="1"/>
    <col min="3835" max="3835" width="3.125" style="57" customWidth="1"/>
    <col min="3836" max="3836" width="11.125" style="57" customWidth="1"/>
    <col min="3837" max="3837" width="10.625" style="57" customWidth="1"/>
    <col min="3838" max="3838" width="8.875" style="57" customWidth="1"/>
    <col min="3839" max="3839" width="8.625" style="57" customWidth="1"/>
    <col min="3840" max="3840" width="9.625" style="57" customWidth="1"/>
    <col min="3841" max="3841" width="11.125" style="57" customWidth="1"/>
    <col min="3842" max="3842" width="9.625" style="57" customWidth="1"/>
    <col min="3843" max="3843" width="10.375" style="57" customWidth="1"/>
    <col min="3844" max="3844" width="8.875" style="57" customWidth="1"/>
    <col min="3845" max="3845" width="8.875" style="57"/>
    <col min="3846" max="3846" width="9.5" style="57" bestFit="1" customWidth="1"/>
    <col min="3847" max="4089" width="8.875" style="57"/>
    <col min="4090" max="4090" width="10" style="57" customWidth="1"/>
    <col min="4091" max="4091" width="3.125" style="57" customWidth="1"/>
    <col min="4092" max="4092" width="11.125" style="57" customWidth="1"/>
    <col min="4093" max="4093" width="10.625" style="57" customWidth="1"/>
    <col min="4094" max="4094" width="8.875" style="57" customWidth="1"/>
    <col min="4095" max="4095" width="8.625" style="57" customWidth="1"/>
    <col min="4096" max="4096" width="9.625" style="57" customWidth="1"/>
    <col min="4097" max="4097" width="11.125" style="57" customWidth="1"/>
    <col min="4098" max="4098" width="9.625" style="57" customWidth="1"/>
    <col min="4099" max="4099" width="10.375" style="57" customWidth="1"/>
    <col min="4100" max="4100" width="8.875" style="57" customWidth="1"/>
    <col min="4101" max="4101" width="8.875" style="57"/>
    <col min="4102" max="4102" width="9.5" style="57" bestFit="1" customWidth="1"/>
    <col min="4103" max="4345" width="8.875" style="57"/>
    <col min="4346" max="4346" width="10" style="57" customWidth="1"/>
    <col min="4347" max="4347" width="3.125" style="57" customWidth="1"/>
    <col min="4348" max="4348" width="11.125" style="57" customWidth="1"/>
    <col min="4349" max="4349" width="10.625" style="57" customWidth="1"/>
    <col min="4350" max="4350" width="8.875" style="57" customWidth="1"/>
    <col min="4351" max="4351" width="8.625" style="57" customWidth="1"/>
    <col min="4352" max="4352" width="9.625" style="57" customWidth="1"/>
    <col min="4353" max="4353" width="11.125" style="57" customWidth="1"/>
    <col min="4354" max="4354" width="9.625" style="57" customWidth="1"/>
    <col min="4355" max="4355" width="10.375" style="57" customWidth="1"/>
    <col min="4356" max="4356" width="8.875" style="57" customWidth="1"/>
    <col min="4357" max="4357" width="8.875" style="57"/>
    <col min="4358" max="4358" width="9.5" style="57" bestFit="1" customWidth="1"/>
    <col min="4359" max="4601" width="8.875" style="57"/>
    <col min="4602" max="4602" width="10" style="57" customWidth="1"/>
    <col min="4603" max="4603" width="3.125" style="57" customWidth="1"/>
    <col min="4604" max="4604" width="11.125" style="57" customWidth="1"/>
    <col min="4605" max="4605" width="10.625" style="57" customWidth="1"/>
    <col min="4606" max="4606" width="8.875" style="57" customWidth="1"/>
    <col min="4607" max="4607" width="8.625" style="57" customWidth="1"/>
    <col min="4608" max="4608" width="9.625" style="57" customWidth="1"/>
    <col min="4609" max="4609" width="11.125" style="57" customWidth="1"/>
    <col min="4610" max="4610" width="9.625" style="57" customWidth="1"/>
    <col min="4611" max="4611" width="10.375" style="57" customWidth="1"/>
    <col min="4612" max="4612" width="8.875" style="57" customWidth="1"/>
    <col min="4613" max="4613" width="8.875" style="57"/>
    <col min="4614" max="4614" width="9.5" style="57" bestFit="1" customWidth="1"/>
    <col min="4615" max="4857" width="8.875" style="57"/>
    <col min="4858" max="4858" width="10" style="57" customWidth="1"/>
    <col min="4859" max="4859" width="3.125" style="57" customWidth="1"/>
    <col min="4860" max="4860" width="11.125" style="57" customWidth="1"/>
    <col min="4861" max="4861" width="10.625" style="57" customWidth="1"/>
    <col min="4862" max="4862" width="8.875" style="57" customWidth="1"/>
    <col min="4863" max="4863" width="8.625" style="57" customWidth="1"/>
    <col min="4864" max="4864" width="9.625" style="57" customWidth="1"/>
    <col min="4865" max="4865" width="11.125" style="57" customWidth="1"/>
    <col min="4866" max="4866" width="9.625" style="57" customWidth="1"/>
    <col min="4867" max="4867" width="10.375" style="57" customWidth="1"/>
    <col min="4868" max="4868" width="8.875" style="57" customWidth="1"/>
    <col min="4869" max="4869" width="8.875" style="57"/>
    <col min="4870" max="4870" width="9.5" style="57" bestFit="1" customWidth="1"/>
    <col min="4871" max="5113" width="8.875" style="57"/>
    <col min="5114" max="5114" width="10" style="57" customWidth="1"/>
    <col min="5115" max="5115" width="3.125" style="57" customWidth="1"/>
    <col min="5116" max="5116" width="11.125" style="57" customWidth="1"/>
    <col min="5117" max="5117" width="10.625" style="57" customWidth="1"/>
    <col min="5118" max="5118" width="8.875" style="57" customWidth="1"/>
    <col min="5119" max="5119" width="8.625" style="57" customWidth="1"/>
    <col min="5120" max="5120" width="9.625" style="57" customWidth="1"/>
    <col min="5121" max="5121" width="11.125" style="57" customWidth="1"/>
    <col min="5122" max="5122" width="9.625" style="57" customWidth="1"/>
    <col min="5123" max="5123" width="10.375" style="57" customWidth="1"/>
    <col min="5124" max="5124" width="8.875" style="57" customWidth="1"/>
    <col min="5125" max="5125" width="8.875" style="57"/>
    <col min="5126" max="5126" width="9.5" style="57" bestFit="1" customWidth="1"/>
    <col min="5127" max="5369" width="8.875" style="57"/>
    <col min="5370" max="5370" width="10" style="57" customWidth="1"/>
    <col min="5371" max="5371" width="3.125" style="57" customWidth="1"/>
    <col min="5372" max="5372" width="11.125" style="57" customWidth="1"/>
    <col min="5373" max="5373" width="10.625" style="57" customWidth="1"/>
    <col min="5374" max="5374" width="8.875" style="57" customWidth="1"/>
    <col min="5375" max="5375" width="8.625" style="57" customWidth="1"/>
    <col min="5376" max="5376" width="9.625" style="57" customWidth="1"/>
    <col min="5377" max="5377" width="11.125" style="57" customWidth="1"/>
    <col min="5378" max="5378" width="9.625" style="57" customWidth="1"/>
    <col min="5379" max="5379" width="10.375" style="57" customWidth="1"/>
    <col min="5380" max="5380" width="8.875" style="57" customWidth="1"/>
    <col min="5381" max="5381" width="8.875" style="57"/>
    <col min="5382" max="5382" width="9.5" style="57" bestFit="1" customWidth="1"/>
    <col min="5383" max="5625" width="8.875" style="57"/>
    <col min="5626" max="5626" width="10" style="57" customWidth="1"/>
    <col min="5627" max="5627" width="3.125" style="57" customWidth="1"/>
    <col min="5628" max="5628" width="11.125" style="57" customWidth="1"/>
    <col min="5629" max="5629" width="10.625" style="57" customWidth="1"/>
    <col min="5630" max="5630" width="8.875" style="57" customWidth="1"/>
    <col min="5631" max="5631" width="8.625" style="57" customWidth="1"/>
    <col min="5632" max="5632" width="9.625" style="57" customWidth="1"/>
    <col min="5633" max="5633" width="11.125" style="57" customWidth="1"/>
    <col min="5634" max="5634" width="9.625" style="57" customWidth="1"/>
    <col min="5635" max="5635" width="10.375" style="57" customWidth="1"/>
    <col min="5636" max="5636" width="8.875" style="57" customWidth="1"/>
    <col min="5637" max="5637" width="8.875" style="57"/>
    <col min="5638" max="5638" width="9.5" style="57" bestFit="1" customWidth="1"/>
    <col min="5639" max="5881" width="8.875" style="57"/>
    <col min="5882" max="5882" width="10" style="57" customWidth="1"/>
    <col min="5883" max="5883" width="3.125" style="57" customWidth="1"/>
    <col min="5884" max="5884" width="11.125" style="57" customWidth="1"/>
    <col min="5885" max="5885" width="10.625" style="57" customWidth="1"/>
    <col min="5886" max="5886" width="8.875" style="57" customWidth="1"/>
    <col min="5887" max="5887" width="8.625" style="57" customWidth="1"/>
    <col min="5888" max="5888" width="9.625" style="57" customWidth="1"/>
    <col min="5889" max="5889" width="11.125" style="57" customWidth="1"/>
    <col min="5890" max="5890" width="9.625" style="57" customWidth="1"/>
    <col min="5891" max="5891" width="10.375" style="57" customWidth="1"/>
    <col min="5892" max="5892" width="8.875" style="57" customWidth="1"/>
    <col min="5893" max="5893" width="8.875" style="57"/>
    <col min="5894" max="5894" width="9.5" style="57" bestFit="1" customWidth="1"/>
    <col min="5895" max="6137" width="8.875" style="57"/>
    <col min="6138" max="6138" width="10" style="57" customWidth="1"/>
    <col min="6139" max="6139" width="3.125" style="57" customWidth="1"/>
    <col min="6140" max="6140" width="11.125" style="57" customWidth="1"/>
    <col min="6141" max="6141" width="10.625" style="57" customWidth="1"/>
    <col min="6142" max="6142" width="8.875" style="57" customWidth="1"/>
    <col min="6143" max="6143" width="8.625" style="57" customWidth="1"/>
    <col min="6144" max="6144" width="9.625" style="57" customWidth="1"/>
    <col min="6145" max="6145" width="11.125" style="57" customWidth="1"/>
    <col min="6146" max="6146" width="9.625" style="57" customWidth="1"/>
    <col min="6147" max="6147" width="10.375" style="57" customWidth="1"/>
    <col min="6148" max="6148" width="8.875" style="57" customWidth="1"/>
    <col min="6149" max="6149" width="8.875" style="57"/>
    <col min="6150" max="6150" width="9.5" style="57" bestFit="1" customWidth="1"/>
    <col min="6151" max="6393" width="8.875" style="57"/>
    <col min="6394" max="6394" width="10" style="57" customWidth="1"/>
    <col min="6395" max="6395" width="3.125" style="57" customWidth="1"/>
    <col min="6396" max="6396" width="11.125" style="57" customWidth="1"/>
    <col min="6397" max="6397" width="10.625" style="57" customWidth="1"/>
    <col min="6398" max="6398" width="8.875" style="57" customWidth="1"/>
    <col min="6399" max="6399" width="8.625" style="57" customWidth="1"/>
    <col min="6400" max="6400" width="9.625" style="57" customWidth="1"/>
    <col min="6401" max="6401" width="11.125" style="57" customWidth="1"/>
    <col min="6402" max="6402" width="9.625" style="57" customWidth="1"/>
    <col min="6403" max="6403" width="10.375" style="57" customWidth="1"/>
    <col min="6404" max="6404" width="8.875" style="57" customWidth="1"/>
    <col min="6405" max="6405" width="8.875" style="57"/>
    <col min="6406" max="6406" width="9.5" style="57" bestFit="1" customWidth="1"/>
    <col min="6407" max="6649" width="8.875" style="57"/>
    <col min="6650" max="6650" width="10" style="57" customWidth="1"/>
    <col min="6651" max="6651" width="3.125" style="57" customWidth="1"/>
    <col min="6652" max="6652" width="11.125" style="57" customWidth="1"/>
    <col min="6653" max="6653" width="10.625" style="57" customWidth="1"/>
    <col min="6654" max="6654" width="8.875" style="57" customWidth="1"/>
    <col min="6655" max="6655" width="8.625" style="57" customWidth="1"/>
    <col min="6656" max="6656" width="9.625" style="57" customWidth="1"/>
    <col min="6657" max="6657" width="11.125" style="57" customWidth="1"/>
    <col min="6658" max="6658" width="9.625" style="57" customWidth="1"/>
    <col min="6659" max="6659" width="10.375" style="57" customWidth="1"/>
    <col min="6660" max="6660" width="8.875" style="57" customWidth="1"/>
    <col min="6661" max="6661" width="8.875" style="57"/>
    <col min="6662" max="6662" width="9.5" style="57" bestFit="1" customWidth="1"/>
    <col min="6663" max="6905" width="8.875" style="57"/>
    <col min="6906" max="6906" width="10" style="57" customWidth="1"/>
    <col min="6907" max="6907" width="3.125" style="57" customWidth="1"/>
    <col min="6908" max="6908" width="11.125" style="57" customWidth="1"/>
    <col min="6909" max="6909" width="10.625" style="57" customWidth="1"/>
    <col min="6910" max="6910" width="8.875" style="57" customWidth="1"/>
    <col min="6911" max="6911" width="8.625" style="57" customWidth="1"/>
    <col min="6912" max="6912" width="9.625" style="57" customWidth="1"/>
    <col min="6913" max="6913" width="11.125" style="57" customWidth="1"/>
    <col min="6914" max="6914" width="9.625" style="57" customWidth="1"/>
    <col min="6915" max="6915" width="10.375" style="57" customWidth="1"/>
    <col min="6916" max="6916" width="8.875" style="57" customWidth="1"/>
    <col min="6917" max="6917" width="8.875" style="57"/>
    <col min="6918" max="6918" width="9.5" style="57" bestFit="1" customWidth="1"/>
    <col min="6919" max="7161" width="8.875" style="57"/>
    <col min="7162" max="7162" width="10" style="57" customWidth="1"/>
    <col min="7163" max="7163" width="3.125" style="57" customWidth="1"/>
    <col min="7164" max="7164" width="11.125" style="57" customWidth="1"/>
    <col min="7165" max="7165" width="10.625" style="57" customWidth="1"/>
    <col min="7166" max="7166" width="8.875" style="57" customWidth="1"/>
    <col min="7167" max="7167" width="8.625" style="57" customWidth="1"/>
    <col min="7168" max="7168" width="9.625" style="57" customWidth="1"/>
    <col min="7169" max="7169" width="11.125" style="57" customWidth="1"/>
    <col min="7170" max="7170" width="9.625" style="57" customWidth="1"/>
    <col min="7171" max="7171" width="10.375" style="57" customWidth="1"/>
    <col min="7172" max="7172" width="8.875" style="57" customWidth="1"/>
    <col min="7173" max="7173" width="8.875" style="57"/>
    <col min="7174" max="7174" width="9.5" style="57" bestFit="1" customWidth="1"/>
    <col min="7175" max="7417" width="8.875" style="57"/>
    <col min="7418" max="7418" width="10" style="57" customWidth="1"/>
    <col min="7419" max="7419" width="3.125" style="57" customWidth="1"/>
    <col min="7420" max="7420" width="11.125" style="57" customWidth="1"/>
    <col min="7421" max="7421" width="10.625" style="57" customWidth="1"/>
    <col min="7422" max="7422" width="8.875" style="57" customWidth="1"/>
    <col min="7423" max="7423" width="8.625" style="57" customWidth="1"/>
    <col min="7424" max="7424" width="9.625" style="57" customWidth="1"/>
    <col min="7425" max="7425" width="11.125" style="57" customWidth="1"/>
    <col min="7426" max="7426" width="9.625" style="57" customWidth="1"/>
    <col min="7427" max="7427" width="10.375" style="57" customWidth="1"/>
    <col min="7428" max="7428" width="8.875" style="57" customWidth="1"/>
    <col min="7429" max="7429" width="8.875" style="57"/>
    <col min="7430" max="7430" width="9.5" style="57" bestFit="1" customWidth="1"/>
    <col min="7431" max="7673" width="8.875" style="57"/>
    <col min="7674" max="7674" width="10" style="57" customWidth="1"/>
    <col min="7675" max="7675" width="3.125" style="57" customWidth="1"/>
    <col min="7676" max="7676" width="11.125" style="57" customWidth="1"/>
    <col min="7677" max="7677" width="10.625" style="57" customWidth="1"/>
    <col min="7678" max="7678" width="8.875" style="57" customWidth="1"/>
    <col min="7679" max="7679" width="8.625" style="57" customWidth="1"/>
    <col min="7680" max="7680" width="9.625" style="57" customWidth="1"/>
    <col min="7681" max="7681" width="11.125" style="57" customWidth="1"/>
    <col min="7682" max="7682" width="9.625" style="57" customWidth="1"/>
    <col min="7683" max="7683" width="10.375" style="57" customWidth="1"/>
    <col min="7684" max="7684" width="8.875" style="57" customWidth="1"/>
    <col min="7685" max="7685" width="8.875" style="57"/>
    <col min="7686" max="7686" width="9.5" style="57" bestFit="1" customWidth="1"/>
    <col min="7687" max="7929" width="8.875" style="57"/>
    <col min="7930" max="7930" width="10" style="57" customWidth="1"/>
    <col min="7931" max="7931" width="3.125" style="57" customWidth="1"/>
    <col min="7932" max="7932" width="11.125" style="57" customWidth="1"/>
    <col min="7933" max="7933" width="10.625" style="57" customWidth="1"/>
    <col min="7934" max="7934" width="8.875" style="57" customWidth="1"/>
    <col min="7935" max="7935" width="8.625" style="57" customWidth="1"/>
    <col min="7936" max="7936" width="9.625" style="57" customWidth="1"/>
    <col min="7937" max="7937" width="11.125" style="57" customWidth="1"/>
    <col min="7938" max="7938" width="9.625" style="57" customWidth="1"/>
    <col min="7939" max="7939" width="10.375" style="57" customWidth="1"/>
    <col min="7940" max="7940" width="8.875" style="57" customWidth="1"/>
    <col min="7941" max="7941" width="8.875" style="57"/>
    <col min="7942" max="7942" width="9.5" style="57" bestFit="1" customWidth="1"/>
    <col min="7943" max="8185" width="8.875" style="57"/>
    <col min="8186" max="8186" width="10" style="57" customWidth="1"/>
    <col min="8187" max="8187" width="3.125" style="57" customWidth="1"/>
    <col min="8188" max="8188" width="11.125" style="57" customWidth="1"/>
    <col min="8189" max="8189" width="10.625" style="57" customWidth="1"/>
    <col min="8190" max="8190" width="8.875" style="57" customWidth="1"/>
    <col min="8191" max="8191" width="8.625" style="57" customWidth="1"/>
    <col min="8192" max="8192" width="9.625" style="57" customWidth="1"/>
    <col min="8193" max="8193" width="11.125" style="57" customWidth="1"/>
    <col min="8194" max="8194" width="9.625" style="57" customWidth="1"/>
    <col min="8195" max="8195" width="10.375" style="57" customWidth="1"/>
    <col min="8196" max="8196" width="8.875" style="57" customWidth="1"/>
    <col min="8197" max="8197" width="8.875" style="57"/>
    <col min="8198" max="8198" width="9.5" style="57" bestFit="1" customWidth="1"/>
    <col min="8199" max="8441" width="8.875" style="57"/>
    <col min="8442" max="8442" width="10" style="57" customWidth="1"/>
    <col min="8443" max="8443" width="3.125" style="57" customWidth="1"/>
    <col min="8444" max="8444" width="11.125" style="57" customWidth="1"/>
    <col min="8445" max="8445" width="10.625" style="57" customWidth="1"/>
    <col min="8446" max="8446" width="8.875" style="57" customWidth="1"/>
    <col min="8447" max="8447" width="8.625" style="57" customWidth="1"/>
    <col min="8448" max="8448" width="9.625" style="57" customWidth="1"/>
    <col min="8449" max="8449" width="11.125" style="57" customWidth="1"/>
    <col min="8450" max="8450" width="9.625" style="57" customWidth="1"/>
    <col min="8451" max="8451" width="10.375" style="57" customWidth="1"/>
    <col min="8452" max="8452" width="8.875" style="57" customWidth="1"/>
    <col min="8453" max="8453" width="8.875" style="57"/>
    <col min="8454" max="8454" width="9.5" style="57" bestFit="1" customWidth="1"/>
    <col min="8455" max="8697" width="8.875" style="57"/>
    <col min="8698" max="8698" width="10" style="57" customWidth="1"/>
    <col min="8699" max="8699" width="3.125" style="57" customWidth="1"/>
    <col min="8700" max="8700" width="11.125" style="57" customWidth="1"/>
    <col min="8701" max="8701" width="10.625" style="57" customWidth="1"/>
    <col min="8702" max="8702" width="8.875" style="57" customWidth="1"/>
    <col min="8703" max="8703" width="8.625" style="57" customWidth="1"/>
    <col min="8704" max="8704" width="9.625" style="57" customWidth="1"/>
    <col min="8705" max="8705" width="11.125" style="57" customWidth="1"/>
    <col min="8706" max="8706" width="9.625" style="57" customWidth="1"/>
    <col min="8707" max="8707" width="10.375" style="57" customWidth="1"/>
    <col min="8708" max="8708" width="8.875" style="57" customWidth="1"/>
    <col min="8709" max="8709" width="8.875" style="57"/>
    <col min="8710" max="8710" width="9.5" style="57" bestFit="1" customWidth="1"/>
    <col min="8711" max="8953" width="8.875" style="57"/>
    <col min="8954" max="8954" width="10" style="57" customWidth="1"/>
    <col min="8955" max="8955" width="3.125" style="57" customWidth="1"/>
    <col min="8956" max="8956" width="11.125" style="57" customWidth="1"/>
    <col min="8957" max="8957" width="10.625" style="57" customWidth="1"/>
    <col min="8958" max="8958" width="8.875" style="57" customWidth="1"/>
    <col min="8959" max="8959" width="8.625" style="57" customWidth="1"/>
    <col min="8960" max="8960" width="9.625" style="57" customWidth="1"/>
    <col min="8961" max="8961" width="11.125" style="57" customWidth="1"/>
    <col min="8962" max="8962" width="9.625" style="57" customWidth="1"/>
    <col min="8963" max="8963" width="10.375" style="57" customWidth="1"/>
    <col min="8964" max="8964" width="8.875" style="57" customWidth="1"/>
    <col min="8965" max="8965" width="8.875" style="57"/>
    <col min="8966" max="8966" width="9.5" style="57" bestFit="1" customWidth="1"/>
    <col min="8967" max="9209" width="8.875" style="57"/>
    <col min="9210" max="9210" width="10" style="57" customWidth="1"/>
    <col min="9211" max="9211" width="3.125" style="57" customWidth="1"/>
    <col min="9212" max="9212" width="11.125" style="57" customWidth="1"/>
    <col min="9213" max="9213" width="10.625" style="57" customWidth="1"/>
    <col min="9214" max="9214" width="8.875" style="57" customWidth="1"/>
    <col min="9215" max="9215" width="8.625" style="57" customWidth="1"/>
    <col min="9216" max="9216" width="9.625" style="57" customWidth="1"/>
    <col min="9217" max="9217" width="11.125" style="57" customWidth="1"/>
    <col min="9218" max="9218" width="9.625" style="57" customWidth="1"/>
    <col min="9219" max="9219" width="10.375" style="57" customWidth="1"/>
    <col min="9220" max="9220" width="8.875" style="57" customWidth="1"/>
    <col min="9221" max="9221" width="8.875" style="57"/>
    <col min="9222" max="9222" width="9.5" style="57" bestFit="1" customWidth="1"/>
    <col min="9223" max="9465" width="8.875" style="57"/>
    <col min="9466" max="9466" width="10" style="57" customWidth="1"/>
    <col min="9467" max="9467" width="3.125" style="57" customWidth="1"/>
    <col min="9468" max="9468" width="11.125" style="57" customWidth="1"/>
    <col min="9469" max="9469" width="10.625" style="57" customWidth="1"/>
    <col min="9470" max="9470" width="8.875" style="57" customWidth="1"/>
    <col min="9471" max="9471" width="8.625" style="57" customWidth="1"/>
    <col min="9472" max="9472" width="9.625" style="57" customWidth="1"/>
    <col min="9473" max="9473" width="11.125" style="57" customWidth="1"/>
    <col min="9474" max="9474" width="9.625" style="57" customWidth="1"/>
    <col min="9475" max="9475" width="10.375" style="57" customWidth="1"/>
    <col min="9476" max="9476" width="8.875" style="57" customWidth="1"/>
    <col min="9477" max="9477" width="8.875" style="57"/>
    <col min="9478" max="9478" width="9.5" style="57" bestFit="1" customWidth="1"/>
    <col min="9479" max="9721" width="8.875" style="57"/>
    <col min="9722" max="9722" width="10" style="57" customWidth="1"/>
    <col min="9723" max="9723" width="3.125" style="57" customWidth="1"/>
    <col min="9724" max="9724" width="11.125" style="57" customWidth="1"/>
    <col min="9725" max="9725" width="10.625" style="57" customWidth="1"/>
    <col min="9726" max="9726" width="8.875" style="57" customWidth="1"/>
    <col min="9727" max="9727" width="8.625" style="57" customWidth="1"/>
    <col min="9728" max="9728" width="9.625" style="57" customWidth="1"/>
    <col min="9729" max="9729" width="11.125" style="57" customWidth="1"/>
    <col min="9730" max="9730" width="9.625" style="57" customWidth="1"/>
    <col min="9731" max="9731" width="10.375" style="57" customWidth="1"/>
    <col min="9732" max="9732" width="8.875" style="57" customWidth="1"/>
    <col min="9733" max="9733" width="8.875" style="57"/>
    <col min="9734" max="9734" width="9.5" style="57" bestFit="1" customWidth="1"/>
    <col min="9735" max="9977" width="8.875" style="57"/>
    <col min="9978" max="9978" width="10" style="57" customWidth="1"/>
    <col min="9979" max="9979" width="3.125" style="57" customWidth="1"/>
    <col min="9980" max="9980" width="11.125" style="57" customWidth="1"/>
    <col min="9981" max="9981" width="10.625" style="57" customWidth="1"/>
    <col min="9982" max="9982" width="8.875" style="57" customWidth="1"/>
    <col min="9983" max="9983" width="8.625" style="57" customWidth="1"/>
    <col min="9984" max="9984" width="9.625" style="57" customWidth="1"/>
    <col min="9985" max="9985" width="11.125" style="57" customWidth="1"/>
    <col min="9986" max="9986" width="9.625" style="57" customWidth="1"/>
    <col min="9987" max="9987" width="10.375" style="57" customWidth="1"/>
    <col min="9988" max="9988" width="8.875" style="57" customWidth="1"/>
    <col min="9989" max="9989" width="8.875" style="57"/>
    <col min="9990" max="9990" width="9.5" style="57" bestFit="1" customWidth="1"/>
    <col min="9991" max="10233" width="8.875" style="57"/>
    <col min="10234" max="10234" width="10" style="57" customWidth="1"/>
    <col min="10235" max="10235" width="3.125" style="57" customWidth="1"/>
    <col min="10236" max="10236" width="11.125" style="57" customWidth="1"/>
    <col min="10237" max="10237" width="10.625" style="57" customWidth="1"/>
    <col min="10238" max="10238" width="8.875" style="57" customWidth="1"/>
    <col min="10239" max="10239" width="8.625" style="57" customWidth="1"/>
    <col min="10240" max="10240" width="9.625" style="57" customWidth="1"/>
    <col min="10241" max="10241" width="11.125" style="57" customWidth="1"/>
    <col min="10242" max="10242" width="9.625" style="57" customWidth="1"/>
    <col min="10243" max="10243" width="10.375" style="57" customWidth="1"/>
    <col min="10244" max="10244" width="8.875" style="57" customWidth="1"/>
    <col min="10245" max="10245" width="8.875" style="57"/>
    <col min="10246" max="10246" width="9.5" style="57" bestFit="1" customWidth="1"/>
    <col min="10247" max="10489" width="8.875" style="57"/>
    <col min="10490" max="10490" width="10" style="57" customWidth="1"/>
    <col min="10491" max="10491" width="3.125" style="57" customWidth="1"/>
    <col min="10492" max="10492" width="11.125" style="57" customWidth="1"/>
    <col min="10493" max="10493" width="10.625" style="57" customWidth="1"/>
    <col min="10494" max="10494" width="8.875" style="57" customWidth="1"/>
    <col min="10495" max="10495" width="8.625" style="57" customWidth="1"/>
    <col min="10496" max="10496" width="9.625" style="57" customWidth="1"/>
    <col min="10497" max="10497" width="11.125" style="57" customWidth="1"/>
    <col min="10498" max="10498" width="9.625" style="57" customWidth="1"/>
    <col min="10499" max="10499" width="10.375" style="57" customWidth="1"/>
    <col min="10500" max="10500" width="8.875" style="57" customWidth="1"/>
    <col min="10501" max="10501" width="8.875" style="57"/>
    <col min="10502" max="10502" width="9.5" style="57" bestFit="1" customWidth="1"/>
    <col min="10503" max="10745" width="8.875" style="57"/>
    <col min="10746" max="10746" width="10" style="57" customWidth="1"/>
    <col min="10747" max="10747" width="3.125" style="57" customWidth="1"/>
    <col min="10748" max="10748" width="11.125" style="57" customWidth="1"/>
    <col min="10749" max="10749" width="10.625" style="57" customWidth="1"/>
    <col min="10750" max="10750" width="8.875" style="57" customWidth="1"/>
    <col min="10751" max="10751" width="8.625" style="57" customWidth="1"/>
    <col min="10752" max="10752" width="9.625" style="57" customWidth="1"/>
    <col min="10753" max="10753" width="11.125" style="57" customWidth="1"/>
    <col min="10754" max="10754" width="9.625" style="57" customWidth="1"/>
    <col min="10755" max="10755" width="10.375" style="57" customWidth="1"/>
    <col min="10756" max="10756" width="8.875" style="57" customWidth="1"/>
    <col min="10757" max="10757" width="8.875" style="57"/>
    <col min="10758" max="10758" width="9.5" style="57" bestFit="1" customWidth="1"/>
    <col min="10759" max="11001" width="8.875" style="57"/>
    <col min="11002" max="11002" width="10" style="57" customWidth="1"/>
    <col min="11003" max="11003" width="3.125" style="57" customWidth="1"/>
    <col min="11004" max="11004" width="11.125" style="57" customWidth="1"/>
    <col min="11005" max="11005" width="10.625" style="57" customWidth="1"/>
    <col min="11006" max="11006" width="8.875" style="57" customWidth="1"/>
    <col min="11007" max="11007" width="8.625" style="57" customWidth="1"/>
    <col min="11008" max="11008" width="9.625" style="57" customWidth="1"/>
    <col min="11009" max="11009" width="11.125" style="57" customWidth="1"/>
    <col min="11010" max="11010" width="9.625" style="57" customWidth="1"/>
    <col min="11011" max="11011" width="10.375" style="57" customWidth="1"/>
    <col min="11012" max="11012" width="8.875" style="57" customWidth="1"/>
    <col min="11013" max="11013" width="8.875" style="57"/>
    <col min="11014" max="11014" width="9.5" style="57" bestFit="1" customWidth="1"/>
    <col min="11015" max="11257" width="8.875" style="57"/>
    <col min="11258" max="11258" width="10" style="57" customWidth="1"/>
    <col min="11259" max="11259" width="3.125" style="57" customWidth="1"/>
    <col min="11260" max="11260" width="11.125" style="57" customWidth="1"/>
    <col min="11261" max="11261" width="10.625" style="57" customWidth="1"/>
    <col min="11262" max="11262" width="8.875" style="57" customWidth="1"/>
    <col min="11263" max="11263" width="8.625" style="57" customWidth="1"/>
    <col min="11264" max="11264" width="9.625" style="57" customWidth="1"/>
    <col min="11265" max="11265" width="11.125" style="57" customWidth="1"/>
    <col min="11266" max="11266" width="9.625" style="57" customWidth="1"/>
    <col min="11267" max="11267" width="10.375" style="57" customWidth="1"/>
    <col min="11268" max="11268" width="8.875" style="57" customWidth="1"/>
    <col min="11269" max="11269" width="8.875" style="57"/>
    <col min="11270" max="11270" width="9.5" style="57" bestFit="1" customWidth="1"/>
    <col min="11271" max="11513" width="8.875" style="57"/>
    <col min="11514" max="11514" width="10" style="57" customWidth="1"/>
    <col min="11515" max="11515" width="3.125" style="57" customWidth="1"/>
    <col min="11516" max="11516" width="11.125" style="57" customWidth="1"/>
    <col min="11517" max="11517" width="10.625" style="57" customWidth="1"/>
    <col min="11518" max="11518" width="8.875" style="57" customWidth="1"/>
    <col min="11519" max="11519" width="8.625" style="57" customWidth="1"/>
    <col min="11520" max="11520" width="9.625" style="57" customWidth="1"/>
    <col min="11521" max="11521" width="11.125" style="57" customWidth="1"/>
    <col min="11522" max="11522" width="9.625" style="57" customWidth="1"/>
    <col min="11523" max="11523" width="10.375" style="57" customWidth="1"/>
    <col min="11524" max="11524" width="8.875" style="57" customWidth="1"/>
    <col min="11525" max="11525" width="8.875" style="57"/>
    <col min="11526" max="11526" width="9.5" style="57" bestFit="1" customWidth="1"/>
    <col min="11527" max="11769" width="8.875" style="57"/>
    <col min="11770" max="11770" width="10" style="57" customWidth="1"/>
    <col min="11771" max="11771" width="3.125" style="57" customWidth="1"/>
    <col min="11772" max="11772" width="11.125" style="57" customWidth="1"/>
    <col min="11773" max="11773" width="10.625" style="57" customWidth="1"/>
    <col min="11774" max="11774" width="8.875" style="57" customWidth="1"/>
    <col min="11775" max="11775" width="8.625" style="57" customWidth="1"/>
    <col min="11776" max="11776" width="9.625" style="57" customWidth="1"/>
    <col min="11777" max="11777" width="11.125" style="57" customWidth="1"/>
    <col min="11778" max="11778" width="9.625" style="57" customWidth="1"/>
    <col min="11779" max="11779" width="10.375" style="57" customWidth="1"/>
    <col min="11780" max="11780" width="8.875" style="57" customWidth="1"/>
    <col min="11781" max="11781" width="8.875" style="57"/>
    <col min="11782" max="11782" width="9.5" style="57" bestFit="1" customWidth="1"/>
    <col min="11783" max="12025" width="8.875" style="57"/>
    <col min="12026" max="12026" width="10" style="57" customWidth="1"/>
    <col min="12027" max="12027" width="3.125" style="57" customWidth="1"/>
    <col min="12028" max="12028" width="11.125" style="57" customWidth="1"/>
    <col min="12029" max="12029" width="10.625" style="57" customWidth="1"/>
    <col min="12030" max="12030" width="8.875" style="57" customWidth="1"/>
    <col min="12031" max="12031" width="8.625" style="57" customWidth="1"/>
    <col min="12032" max="12032" width="9.625" style="57" customWidth="1"/>
    <col min="12033" max="12033" width="11.125" style="57" customWidth="1"/>
    <col min="12034" max="12034" width="9.625" style="57" customWidth="1"/>
    <col min="12035" max="12035" width="10.375" style="57" customWidth="1"/>
    <col min="12036" max="12036" width="8.875" style="57" customWidth="1"/>
    <col min="12037" max="12037" width="8.875" style="57"/>
    <col min="12038" max="12038" width="9.5" style="57" bestFit="1" customWidth="1"/>
    <col min="12039" max="12281" width="8.875" style="57"/>
    <col min="12282" max="12282" width="10" style="57" customWidth="1"/>
    <col min="12283" max="12283" width="3.125" style="57" customWidth="1"/>
    <col min="12284" max="12284" width="11.125" style="57" customWidth="1"/>
    <col min="12285" max="12285" width="10.625" style="57" customWidth="1"/>
    <col min="12286" max="12286" width="8.875" style="57" customWidth="1"/>
    <col min="12287" max="12287" width="8.625" style="57" customWidth="1"/>
    <col min="12288" max="12288" width="9.625" style="57" customWidth="1"/>
    <col min="12289" max="12289" width="11.125" style="57" customWidth="1"/>
    <col min="12290" max="12290" width="9.625" style="57" customWidth="1"/>
    <col min="12291" max="12291" width="10.375" style="57" customWidth="1"/>
    <col min="12292" max="12292" width="8.875" style="57" customWidth="1"/>
    <col min="12293" max="12293" width="8.875" style="57"/>
    <col min="12294" max="12294" width="9.5" style="57" bestFit="1" customWidth="1"/>
    <col min="12295" max="12537" width="8.875" style="57"/>
    <col min="12538" max="12538" width="10" style="57" customWidth="1"/>
    <col min="12539" max="12539" width="3.125" style="57" customWidth="1"/>
    <col min="12540" max="12540" width="11.125" style="57" customWidth="1"/>
    <col min="12541" max="12541" width="10.625" style="57" customWidth="1"/>
    <col min="12542" max="12542" width="8.875" style="57" customWidth="1"/>
    <col min="12543" max="12543" width="8.625" style="57" customWidth="1"/>
    <col min="12544" max="12544" width="9.625" style="57" customWidth="1"/>
    <col min="12545" max="12545" width="11.125" style="57" customWidth="1"/>
    <col min="12546" max="12546" width="9.625" style="57" customWidth="1"/>
    <col min="12547" max="12547" width="10.375" style="57" customWidth="1"/>
    <col min="12548" max="12548" width="8.875" style="57" customWidth="1"/>
    <col min="12549" max="12549" width="8.875" style="57"/>
    <col min="12550" max="12550" width="9.5" style="57" bestFit="1" customWidth="1"/>
    <col min="12551" max="12793" width="8.875" style="57"/>
    <col min="12794" max="12794" width="10" style="57" customWidth="1"/>
    <col min="12795" max="12795" width="3.125" style="57" customWidth="1"/>
    <col min="12796" max="12796" width="11.125" style="57" customWidth="1"/>
    <col min="12797" max="12797" width="10.625" style="57" customWidth="1"/>
    <col min="12798" max="12798" width="8.875" style="57" customWidth="1"/>
    <col min="12799" max="12799" width="8.625" style="57" customWidth="1"/>
    <col min="12800" max="12800" width="9.625" style="57" customWidth="1"/>
    <col min="12801" max="12801" width="11.125" style="57" customWidth="1"/>
    <col min="12802" max="12802" width="9.625" style="57" customWidth="1"/>
    <col min="12803" max="12803" width="10.375" style="57" customWidth="1"/>
    <col min="12804" max="12804" width="8.875" style="57" customWidth="1"/>
    <col min="12805" max="12805" width="8.875" style="57"/>
    <col min="12806" max="12806" width="9.5" style="57" bestFit="1" customWidth="1"/>
    <col min="12807" max="13049" width="8.875" style="57"/>
    <col min="13050" max="13050" width="10" style="57" customWidth="1"/>
    <col min="13051" max="13051" width="3.125" style="57" customWidth="1"/>
    <col min="13052" max="13052" width="11.125" style="57" customWidth="1"/>
    <col min="13053" max="13053" width="10.625" style="57" customWidth="1"/>
    <col min="13054" max="13054" width="8.875" style="57" customWidth="1"/>
    <col min="13055" max="13055" width="8.625" style="57" customWidth="1"/>
    <col min="13056" max="13056" width="9.625" style="57" customWidth="1"/>
    <col min="13057" max="13057" width="11.125" style="57" customWidth="1"/>
    <col min="13058" max="13058" width="9.625" style="57" customWidth="1"/>
    <col min="13059" max="13059" width="10.375" style="57" customWidth="1"/>
    <col min="13060" max="13060" width="8.875" style="57" customWidth="1"/>
    <col min="13061" max="13061" width="8.875" style="57"/>
    <col min="13062" max="13062" width="9.5" style="57" bestFit="1" customWidth="1"/>
    <col min="13063" max="13305" width="8.875" style="57"/>
    <col min="13306" max="13306" width="10" style="57" customWidth="1"/>
    <col min="13307" max="13307" width="3.125" style="57" customWidth="1"/>
    <col min="13308" max="13308" width="11.125" style="57" customWidth="1"/>
    <col min="13309" max="13309" width="10.625" style="57" customWidth="1"/>
    <col min="13310" max="13310" width="8.875" style="57" customWidth="1"/>
    <col min="13311" max="13311" width="8.625" style="57" customWidth="1"/>
    <col min="13312" max="13312" width="9.625" style="57" customWidth="1"/>
    <col min="13313" max="13313" width="11.125" style="57" customWidth="1"/>
    <col min="13314" max="13314" width="9.625" style="57" customWidth="1"/>
    <col min="13315" max="13315" width="10.375" style="57" customWidth="1"/>
    <col min="13316" max="13316" width="8.875" style="57" customWidth="1"/>
    <col min="13317" max="13317" width="8.875" style="57"/>
    <col min="13318" max="13318" width="9.5" style="57" bestFit="1" customWidth="1"/>
    <col min="13319" max="13561" width="8.875" style="57"/>
    <col min="13562" max="13562" width="10" style="57" customWidth="1"/>
    <col min="13563" max="13563" width="3.125" style="57" customWidth="1"/>
    <col min="13564" max="13564" width="11.125" style="57" customWidth="1"/>
    <col min="13565" max="13565" width="10.625" style="57" customWidth="1"/>
    <col min="13566" max="13566" width="8.875" style="57" customWidth="1"/>
    <col min="13567" max="13567" width="8.625" style="57" customWidth="1"/>
    <col min="13568" max="13568" width="9.625" style="57" customWidth="1"/>
    <col min="13569" max="13569" width="11.125" style="57" customWidth="1"/>
    <col min="13570" max="13570" width="9.625" style="57" customWidth="1"/>
    <col min="13571" max="13571" width="10.375" style="57" customWidth="1"/>
    <col min="13572" max="13572" width="8.875" style="57" customWidth="1"/>
    <col min="13573" max="13573" width="8.875" style="57"/>
    <col min="13574" max="13574" width="9.5" style="57" bestFit="1" customWidth="1"/>
    <col min="13575" max="13817" width="8.875" style="57"/>
    <col min="13818" max="13818" width="10" style="57" customWidth="1"/>
    <col min="13819" max="13819" width="3.125" style="57" customWidth="1"/>
    <col min="13820" max="13820" width="11.125" style="57" customWidth="1"/>
    <col min="13821" max="13821" width="10.625" style="57" customWidth="1"/>
    <col min="13822" max="13822" width="8.875" style="57" customWidth="1"/>
    <col min="13823" max="13823" width="8.625" style="57" customWidth="1"/>
    <col min="13824" max="13824" width="9.625" style="57" customWidth="1"/>
    <col min="13825" max="13825" width="11.125" style="57" customWidth="1"/>
    <col min="13826" max="13826" width="9.625" style="57" customWidth="1"/>
    <col min="13827" max="13827" width="10.375" style="57" customWidth="1"/>
    <col min="13828" max="13828" width="8.875" style="57" customWidth="1"/>
    <col min="13829" max="13829" width="8.875" style="57"/>
    <col min="13830" max="13830" width="9.5" style="57" bestFit="1" customWidth="1"/>
    <col min="13831" max="14073" width="8.875" style="57"/>
    <col min="14074" max="14074" width="10" style="57" customWidth="1"/>
    <col min="14075" max="14075" width="3.125" style="57" customWidth="1"/>
    <col min="14076" max="14076" width="11.125" style="57" customWidth="1"/>
    <col min="14077" max="14077" width="10.625" style="57" customWidth="1"/>
    <col min="14078" max="14078" width="8.875" style="57" customWidth="1"/>
    <col min="14079" max="14079" width="8.625" style="57" customWidth="1"/>
    <col min="14080" max="14080" width="9.625" style="57" customWidth="1"/>
    <col min="14081" max="14081" width="11.125" style="57" customWidth="1"/>
    <col min="14082" max="14082" width="9.625" style="57" customWidth="1"/>
    <col min="14083" max="14083" width="10.375" style="57" customWidth="1"/>
    <col min="14084" max="14084" width="8.875" style="57" customWidth="1"/>
    <col min="14085" max="14085" width="8.875" style="57"/>
    <col min="14086" max="14086" width="9.5" style="57" bestFit="1" customWidth="1"/>
    <col min="14087" max="14329" width="8.875" style="57"/>
    <col min="14330" max="14330" width="10" style="57" customWidth="1"/>
    <col min="14331" max="14331" width="3.125" style="57" customWidth="1"/>
    <col min="14332" max="14332" width="11.125" style="57" customWidth="1"/>
    <col min="14333" max="14333" width="10.625" style="57" customWidth="1"/>
    <col min="14334" max="14334" width="8.875" style="57" customWidth="1"/>
    <col min="14335" max="14335" width="8.625" style="57" customWidth="1"/>
    <col min="14336" max="14336" width="9.625" style="57" customWidth="1"/>
    <col min="14337" max="14337" width="11.125" style="57" customWidth="1"/>
    <col min="14338" max="14338" width="9.625" style="57" customWidth="1"/>
    <col min="14339" max="14339" width="10.375" style="57" customWidth="1"/>
    <col min="14340" max="14340" width="8.875" style="57" customWidth="1"/>
    <col min="14341" max="14341" width="8.875" style="57"/>
    <col min="14342" max="14342" width="9.5" style="57" bestFit="1" customWidth="1"/>
    <col min="14343" max="14585" width="8.875" style="57"/>
    <col min="14586" max="14586" width="10" style="57" customWidth="1"/>
    <col min="14587" max="14587" width="3.125" style="57" customWidth="1"/>
    <col min="14588" max="14588" width="11.125" style="57" customWidth="1"/>
    <col min="14589" max="14589" width="10.625" style="57" customWidth="1"/>
    <col min="14590" max="14590" width="8.875" style="57" customWidth="1"/>
    <col min="14591" max="14591" width="8.625" style="57" customWidth="1"/>
    <col min="14592" max="14592" width="9.625" style="57" customWidth="1"/>
    <col min="14593" max="14593" width="11.125" style="57" customWidth="1"/>
    <col min="14594" max="14594" width="9.625" style="57" customWidth="1"/>
    <col min="14595" max="14595" width="10.375" style="57" customWidth="1"/>
    <col min="14596" max="14596" width="8.875" style="57" customWidth="1"/>
    <col min="14597" max="14597" width="8.875" style="57"/>
    <col min="14598" max="14598" width="9.5" style="57" bestFit="1" customWidth="1"/>
    <col min="14599" max="14841" width="8.875" style="57"/>
    <col min="14842" max="14842" width="10" style="57" customWidth="1"/>
    <col min="14843" max="14843" width="3.125" style="57" customWidth="1"/>
    <col min="14844" max="14844" width="11.125" style="57" customWidth="1"/>
    <col min="14845" max="14845" width="10.625" style="57" customWidth="1"/>
    <col min="14846" max="14846" width="8.875" style="57" customWidth="1"/>
    <col min="14847" max="14847" width="8.625" style="57" customWidth="1"/>
    <col min="14848" max="14848" width="9.625" style="57" customWidth="1"/>
    <col min="14849" max="14849" width="11.125" style="57" customWidth="1"/>
    <col min="14850" max="14850" width="9.625" style="57" customWidth="1"/>
    <col min="14851" max="14851" width="10.375" style="57" customWidth="1"/>
    <col min="14852" max="14852" width="8.875" style="57" customWidth="1"/>
    <col min="14853" max="14853" width="8.875" style="57"/>
    <col min="14854" max="14854" width="9.5" style="57" bestFit="1" customWidth="1"/>
    <col min="14855" max="15097" width="8.875" style="57"/>
    <col min="15098" max="15098" width="10" style="57" customWidth="1"/>
    <col min="15099" max="15099" width="3.125" style="57" customWidth="1"/>
    <col min="15100" max="15100" width="11.125" style="57" customWidth="1"/>
    <col min="15101" max="15101" width="10.625" style="57" customWidth="1"/>
    <col min="15102" max="15102" width="8.875" style="57" customWidth="1"/>
    <col min="15103" max="15103" width="8.625" style="57" customWidth="1"/>
    <col min="15104" max="15104" width="9.625" style="57" customWidth="1"/>
    <col min="15105" max="15105" width="11.125" style="57" customWidth="1"/>
    <col min="15106" max="15106" width="9.625" style="57" customWidth="1"/>
    <col min="15107" max="15107" width="10.375" style="57" customWidth="1"/>
    <col min="15108" max="15108" width="8.875" style="57" customWidth="1"/>
    <col min="15109" max="15109" width="8.875" style="57"/>
    <col min="15110" max="15110" width="9.5" style="57" bestFit="1" customWidth="1"/>
    <col min="15111" max="15353" width="8.875" style="57"/>
    <col min="15354" max="15354" width="10" style="57" customWidth="1"/>
    <col min="15355" max="15355" width="3.125" style="57" customWidth="1"/>
    <col min="15356" max="15356" width="11.125" style="57" customWidth="1"/>
    <col min="15357" max="15357" width="10.625" style="57" customWidth="1"/>
    <col min="15358" max="15358" width="8.875" style="57" customWidth="1"/>
    <col min="15359" max="15359" width="8.625" style="57" customWidth="1"/>
    <col min="15360" max="15360" width="9.625" style="57" customWidth="1"/>
    <col min="15361" max="15361" width="11.125" style="57" customWidth="1"/>
    <col min="15362" max="15362" width="9.625" style="57" customWidth="1"/>
    <col min="15363" max="15363" width="10.375" style="57" customWidth="1"/>
    <col min="15364" max="15364" width="8.875" style="57" customWidth="1"/>
    <col min="15365" max="15365" width="8.875" style="57"/>
    <col min="15366" max="15366" width="9.5" style="57" bestFit="1" customWidth="1"/>
    <col min="15367" max="15609" width="8.875" style="57"/>
    <col min="15610" max="15610" width="10" style="57" customWidth="1"/>
    <col min="15611" max="15611" width="3.125" style="57" customWidth="1"/>
    <col min="15612" max="15612" width="11.125" style="57" customWidth="1"/>
    <col min="15613" max="15613" width="10.625" style="57" customWidth="1"/>
    <col min="15614" max="15614" width="8.875" style="57" customWidth="1"/>
    <col min="15615" max="15615" width="8.625" style="57" customWidth="1"/>
    <col min="15616" max="15616" width="9.625" style="57" customWidth="1"/>
    <col min="15617" max="15617" width="11.125" style="57" customWidth="1"/>
    <col min="15618" max="15618" width="9.625" style="57" customWidth="1"/>
    <col min="15619" max="15619" width="10.375" style="57" customWidth="1"/>
    <col min="15620" max="15620" width="8.875" style="57" customWidth="1"/>
    <col min="15621" max="15621" width="8.875" style="57"/>
    <col min="15622" max="15622" width="9.5" style="57" bestFit="1" customWidth="1"/>
    <col min="15623" max="15865" width="8.875" style="57"/>
    <col min="15866" max="15866" width="10" style="57" customWidth="1"/>
    <col min="15867" max="15867" width="3.125" style="57" customWidth="1"/>
    <col min="15868" max="15868" width="11.125" style="57" customWidth="1"/>
    <col min="15869" max="15869" width="10.625" style="57" customWidth="1"/>
    <col min="15870" max="15870" width="8.875" style="57" customWidth="1"/>
    <col min="15871" max="15871" width="8.625" style="57" customWidth="1"/>
    <col min="15872" max="15872" width="9.625" style="57" customWidth="1"/>
    <col min="15873" max="15873" width="11.125" style="57" customWidth="1"/>
    <col min="15874" max="15874" width="9.625" style="57" customWidth="1"/>
    <col min="15875" max="15875" width="10.375" style="57" customWidth="1"/>
    <col min="15876" max="15876" width="8.875" style="57" customWidth="1"/>
    <col min="15877" max="15877" width="8.875" style="57"/>
    <col min="15878" max="15878" width="9.5" style="57" bestFit="1" customWidth="1"/>
    <col min="15879" max="16121" width="8.875" style="57"/>
    <col min="16122" max="16122" width="10" style="57" customWidth="1"/>
    <col min="16123" max="16123" width="3.125" style="57" customWidth="1"/>
    <col min="16124" max="16124" width="11.125" style="57" customWidth="1"/>
    <col min="16125" max="16125" width="10.625" style="57" customWidth="1"/>
    <col min="16126" max="16126" width="8.875" style="57" customWidth="1"/>
    <col min="16127" max="16127" width="8.625" style="57" customWidth="1"/>
    <col min="16128" max="16128" width="9.625" style="57" customWidth="1"/>
    <col min="16129" max="16129" width="11.125" style="57" customWidth="1"/>
    <col min="16130" max="16130" width="9.625" style="57" customWidth="1"/>
    <col min="16131" max="16131" width="10.375" style="57" customWidth="1"/>
    <col min="16132" max="16132" width="8.875" style="57" customWidth="1"/>
    <col min="16133" max="16133" width="8.875" style="57"/>
    <col min="16134" max="16134" width="9.5" style="57" bestFit="1" customWidth="1"/>
    <col min="16135" max="16384" width="8.875" style="57"/>
  </cols>
  <sheetData>
    <row r="1" spans="1:28" ht="30.6" customHeight="1">
      <c r="A1" s="305" t="s">
        <v>145</v>
      </c>
      <c r="B1" s="306"/>
      <c r="C1" s="306"/>
      <c r="D1" s="306"/>
      <c r="E1" s="306"/>
      <c r="F1" s="306"/>
      <c r="G1" s="306"/>
      <c r="H1" s="306"/>
      <c r="I1" s="306"/>
      <c r="J1" s="306"/>
      <c r="K1" s="306"/>
      <c r="L1" s="306"/>
      <c r="M1" s="306"/>
      <c r="N1" s="306"/>
      <c r="O1" s="306"/>
      <c r="P1" s="306"/>
      <c r="Q1" s="306"/>
      <c r="R1" s="306"/>
      <c r="S1" s="306"/>
      <c r="T1" s="306"/>
      <c r="U1" s="306"/>
      <c r="V1" s="306"/>
      <c r="W1" s="306"/>
      <c r="X1" s="306"/>
      <c r="Y1" s="225" t="s">
        <v>413</v>
      </c>
    </row>
    <row r="2" spans="1:28" s="103" customFormat="1" ht="25.35" customHeight="1">
      <c r="A2" s="307"/>
      <c r="B2" s="307" t="s">
        <v>44</v>
      </c>
      <c r="C2" s="310" t="s">
        <v>159</v>
      </c>
      <c r="D2" s="311"/>
      <c r="E2" s="311"/>
      <c r="F2" s="311"/>
      <c r="G2" s="311"/>
      <c r="H2" s="311"/>
      <c r="I2" s="311"/>
      <c r="J2" s="311"/>
      <c r="K2" s="310" t="s">
        <v>71</v>
      </c>
      <c r="L2" s="311"/>
      <c r="M2" s="311"/>
      <c r="N2" s="311"/>
      <c r="O2" s="310" t="s">
        <v>147</v>
      </c>
      <c r="P2" s="311"/>
      <c r="Q2" s="311"/>
      <c r="R2" s="311"/>
      <c r="S2" s="311"/>
      <c r="T2" s="311"/>
      <c r="U2" s="311"/>
      <c r="V2" s="311"/>
      <c r="W2" s="307" t="s">
        <v>70</v>
      </c>
      <c r="X2" s="312"/>
    </row>
    <row r="3" spans="1:28" ht="25.35" customHeight="1">
      <c r="A3" s="308"/>
      <c r="B3" s="309"/>
      <c r="C3" s="314" t="s">
        <v>69</v>
      </c>
      <c r="D3" s="314"/>
      <c r="E3" s="314" t="s">
        <v>68</v>
      </c>
      <c r="F3" s="314"/>
      <c r="G3" s="314" t="s">
        <v>67</v>
      </c>
      <c r="H3" s="314"/>
      <c r="I3" s="314" t="s">
        <v>66</v>
      </c>
      <c r="J3" s="314"/>
      <c r="K3" s="314" t="s">
        <v>69</v>
      </c>
      <c r="L3" s="314"/>
      <c r="M3" s="314" t="s">
        <v>68</v>
      </c>
      <c r="N3" s="314"/>
      <c r="O3" s="314" t="s">
        <v>69</v>
      </c>
      <c r="P3" s="314"/>
      <c r="Q3" s="314" t="s">
        <v>68</v>
      </c>
      <c r="R3" s="314"/>
      <c r="S3" s="314" t="s">
        <v>67</v>
      </c>
      <c r="T3" s="314"/>
      <c r="U3" s="314" t="s">
        <v>66</v>
      </c>
      <c r="V3" s="314"/>
      <c r="W3" s="313"/>
      <c r="X3" s="313"/>
    </row>
    <row r="4" spans="1:28" ht="25.35" customHeight="1">
      <c r="A4" s="308"/>
      <c r="B4" s="117" t="s">
        <v>65</v>
      </c>
      <c r="C4" s="118" t="s">
        <v>43</v>
      </c>
      <c r="D4" s="118" t="s">
        <v>28</v>
      </c>
      <c r="E4" s="118" t="s">
        <v>43</v>
      </c>
      <c r="F4" s="118" t="s">
        <v>28</v>
      </c>
      <c r="G4" s="118" t="s">
        <v>43</v>
      </c>
      <c r="H4" s="118" t="s">
        <v>28</v>
      </c>
      <c r="I4" s="118" t="s">
        <v>43</v>
      </c>
      <c r="J4" s="118" t="s">
        <v>28</v>
      </c>
      <c r="K4" s="118" t="s">
        <v>43</v>
      </c>
      <c r="L4" s="118" t="s">
        <v>28</v>
      </c>
      <c r="M4" s="118" t="s">
        <v>43</v>
      </c>
      <c r="N4" s="118" t="s">
        <v>28</v>
      </c>
      <c r="O4" s="118" t="s">
        <v>43</v>
      </c>
      <c r="P4" s="118" t="s">
        <v>28</v>
      </c>
      <c r="Q4" s="118" t="s">
        <v>43</v>
      </c>
      <c r="R4" s="118" t="s">
        <v>28</v>
      </c>
      <c r="S4" s="118" t="s">
        <v>43</v>
      </c>
      <c r="T4" s="118" t="s">
        <v>28</v>
      </c>
      <c r="U4" s="118" t="s">
        <v>43</v>
      </c>
      <c r="V4" s="118" t="s">
        <v>28</v>
      </c>
      <c r="W4" s="118" t="s">
        <v>43</v>
      </c>
      <c r="X4" s="118" t="s">
        <v>28</v>
      </c>
    </row>
    <row r="5" spans="1:28" ht="25.35" customHeight="1">
      <c r="A5" s="2" t="s">
        <v>7</v>
      </c>
      <c r="B5" s="89">
        <v>36096</v>
      </c>
      <c r="C5" s="89">
        <v>1419</v>
      </c>
      <c r="D5" s="20">
        <f t="shared" ref="D5:D14" si="0">C5/$B5*100</f>
        <v>3.9311835106382982</v>
      </c>
      <c r="E5" s="89">
        <v>2214</v>
      </c>
      <c r="F5" s="20">
        <f t="shared" ref="F5:F14" si="1">E5/$B5*100</f>
        <v>6.1336436170212769</v>
      </c>
      <c r="G5" s="89">
        <v>1178</v>
      </c>
      <c r="H5" s="20">
        <f t="shared" ref="H5:H14" si="2">G5/$B5*100</f>
        <v>3.2635195035460995</v>
      </c>
      <c r="I5" s="89">
        <v>56</v>
      </c>
      <c r="J5" s="20">
        <f t="shared" ref="J5:J14" si="3">I5/$B5*100</f>
        <v>0.15514184397163122</v>
      </c>
      <c r="K5" s="89">
        <v>11524</v>
      </c>
      <c r="L5" s="20">
        <f t="shared" ref="L5:L14" si="4">K5/$B5*100</f>
        <v>31.925975177304966</v>
      </c>
      <c r="M5" s="89">
        <v>16171</v>
      </c>
      <c r="N5" s="20">
        <f t="shared" ref="N5:N14" si="5">M5/$B5*100</f>
        <v>44.799977836879435</v>
      </c>
      <c r="O5" s="89">
        <v>474</v>
      </c>
      <c r="P5" s="20">
        <f t="shared" ref="P5:P14" si="6">O5/$B5*100</f>
        <v>1.3131648936170213</v>
      </c>
      <c r="Q5" s="89">
        <v>1320</v>
      </c>
      <c r="R5" s="20">
        <f t="shared" ref="R5:R14" si="7">Q5/$B5*100</f>
        <v>3.6569148936170213</v>
      </c>
      <c r="S5" s="89">
        <v>805</v>
      </c>
      <c r="T5" s="20">
        <f t="shared" ref="T5:T14" si="8">S5/$B5*100</f>
        <v>2.2301640070921986</v>
      </c>
      <c r="U5" s="89">
        <v>11</v>
      </c>
      <c r="V5" s="20">
        <f t="shared" ref="V5:V13" si="9">U5/$B5*100</f>
        <v>3.0474290780141845E-2</v>
      </c>
      <c r="W5" s="89">
        <f t="shared" ref="W5:W12" si="10">B5-SUM(C5,E5,G5,I5,K5,M5,O5,Q5,S5,U5)</f>
        <v>924</v>
      </c>
      <c r="X5" s="20">
        <f t="shared" ref="X5:X14" si="11">W5/$B5*100</f>
        <v>2.5598404255319149</v>
      </c>
      <c r="Y5" s="119"/>
      <c r="Z5" s="20"/>
      <c r="AA5" s="30"/>
      <c r="AB5" s="20"/>
    </row>
    <row r="6" spans="1:28" ht="25.35" customHeight="1">
      <c r="A6" s="2" t="s">
        <v>6</v>
      </c>
      <c r="B6" s="89">
        <v>34672</v>
      </c>
      <c r="C6" s="89">
        <v>1199</v>
      </c>
      <c r="D6" s="20">
        <f t="shared" si="0"/>
        <v>3.4581218274111674</v>
      </c>
      <c r="E6" s="89">
        <v>1943</v>
      </c>
      <c r="F6" s="20">
        <f t="shared" si="1"/>
        <v>5.6039455468389479</v>
      </c>
      <c r="G6" s="89">
        <v>1248</v>
      </c>
      <c r="H6" s="20">
        <f t="shared" si="2"/>
        <v>3.599446239040148</v>
      </c>
      <c r="I6" s="89">
        <v>31</v>
      </c>
      <c r="J6" s="20">
        <f t="shared" si="3"/>
        <v>8.9409321642824183E-2</v>
      </c>
      <c r="K6" s="89">
        <v>9254</v>
      </c>
      <c r="L6" s="20">
        <f t="shared" si="4"/>
        <v>26.69012459621597</v>
      </c>
      <c r="M6" s="89">
        <v>17942</v>
      </c>
      <c r="N6" s="20">
        <f t="shared" si="5"/>
        <v>51.747808029533914</v>
      </c>
      <c r="O6" s="89">
        <v>432</v>
      </c>
      <c r="P6" s="20">
        <f t="shared" si="6"/>
        <v>1.2459621596677435</v>
      </c>
      <c r="Q6" s="89">
        <v>1250</v>
      </c>
      <c r="R6" s="20">
        <f t="shared" si="7"/>
        <v>3.6052145823719428</v>
      </c>
      <c r="S6" s="89">
        <v>730</v>
      </c>
      <c r="T6" s="20">
        <f t="shared" si="8"/>
        <v>2.1054453161052145</v>
      </c>
      <c r="U6" s="89">
        <v>4</v>
      </c>
      <c r="V6" s="20">
        <f t="shared" si="9"/>
        <v>1.1536686663590217E-2</v>
      </c>
      <c r="W6" s="89">
        <f t="shared" si="10"/>
        <v>639</v>
      </c>
      <c r="X6" s="20">
        <f t="shared" si="11"/>
        <v>1.8429856945085372</v>
      </c>
      <c r="Y6" s="119"/>
      <c r="Z6" s="20"/>
      <c r="AA6" s="30"/>
      <c r="AB6" s="20"/>
    </row>
    <row r="7" spans="1:28" ht="25.35" customHeight="1">
      <c r="A7" s="2" t="s">
        <v>5</v>
      </c>
      <c r="B7" s="89">
        <v>35960</v>
      </c>
      <c r="C7" s="89">
        <v>928</v>
      </c>
      <c r="D7" s="20">
        <f t="shared" si="0"/>
        <v>2.5806451612903225</v>
      </c>
      <c r="E7" s="89">
        <v>1629</v>
      </c>
      <c r="F7" s="20">
        <f t="shared" si="1"/>
        <v>4.5300333704115685</v>
      </c>
      <c r="G7" s="89">
        <v>966</v>
      </c>
      <c r="H7" s="20">
        <f t="shared" si="2"/>
        <v>2.6863181312569524</v>
      </c>
      <c r="I7" s="89">
        <v>18</v>
      </c>
      <c r="J7" s="20">
        <f t="shared" si="3"/>
        <v>5.0055617352614018E-2</v>
      </c>
      <c r="K7" s="89">
        <v>9410</v>
      </c>
      <c r="L7" s="20">
        <f t="shared" si="4"/>
        <v>26.167964404894327</v>
      </c>
      <c r="M7" s="89">
        <v>20068</v>
      </c>
      <c r="N7" s="20">
        <f t="shared" si="5"/>
        <v>55.806451612903231</v>
      </c>
      <c r="O7" s="89">
        <v>452</v>
      </c>
      <c r="P7" s="20">
        <f t="shared" si="6"/>
        <v>1.256952169076752</v>
      </c>
      <c r="Q7" s="89">
        <v>1256</v>
      </c>
      <c r="R7" s="20">
        <f t="shared" si="7"/>
        <v>3.4927697441601775</v>
      </c>
      <c r="S7" s="89">
        <v>736</v>
      </c>
      <c r="T7" s="20">
        <f t="shared" si="8"/>
        <v>2.0467185761957731</v>
      </c>
      <c r="U7" s="89">
        <v>3</v>
      </c>
      <c r="V7" s="20">
        <f t="shared" si="9"/>
        <v>8.3426028921023358E-3</v>
      </c>
      <c r="W7" s="89">
        <f t="shared" si="10"/>
        <v>494</v>
      </c>
      <c r="X7" s="20">
        <f t="shared" si="11"/>
        <v>1.3737486095661846</v>
      </c>
      <c r="Y7" s="119"/>
      <c r="Z7" s="20"/>
      <c r="AA7" s="30"/>
      <c r="AB7" s="20"/>
    </row>
    <row r="8" spans="1:28" ht="25.35" customHeight="1">
      <c r="A8" s="2" t="s">
        <v>4</v>
      </c>
      <c r="B8" s="89">
        <v>40625</v>
      </c>
      <c r="C8" s="89">
        <v>855</v>
      </c>
      <c r="D8" s="20">
        <f t="shared" si="0"/>
        <v>2.1046153846153848</v>
      </c>
      <c r="E8" s="89">
        <v>1555</v>
      </c>
      <c r="F8" s="20">
        <f t="shared" si="1"/>
        <v>3.8276923076923075</v>
      </c>
      <c r="G8" s="89">
        <v>868</v>
      </c>
      <c r="H8" s="20">
        <f t="shared" si="2"/>
        <v>2.1366153846153848</v>
      </c>
      <c r="I8" s="89">
        <v>14</v>
      </c>
      <c r="J8" s="20">
        <f t="shared" si="3"/>
        <v>3.446153846153846E-2</v>
      </c>
      <c r="K8" s="89">
        <v>10245</v>
      </c>
      <c r="L8" s="20">
        <f t="shared" si="4"/>
        <v>25.21846153846154</v>
      </c>
      <c r="M8" s="89">
        <v>23728</v>
      </c>
      <c r="N8" s="20">
        <f t="shared" si="5"/>
        <v>58.407384615384615</v>
      </c>
      <c r="O8" s="89">
        <v>492</v>
      </c>
      <c r="P8" s="20">
        <f t="shared" si="6"/>
        <v>1.2110769230769232</v>
      </c>
      <c r="Q8" s="89">
        <v>1500</v>
      </c>
      <c r="R8" s="20">
        <f t="shared" si="7"/>
        <v>3.6923076923076925</v>
      </c>
      <c r="S8" s="89">
        <v>863</v>
      </c>
      <c r="T8" s="20">
        <f t="shared" si="8"/>
        <v>2.1243076923076925</v>
      </c>
      <c r="U8" s="89">
        <v>2</v>
      </c>
      <c r="V8" s="20">
        <f t="shared" si="9"/>
        <v>4.9230769230769232E-3</v>
      </c>
      <c r="W8" s="89">
        <f t="shared" si="10"/>
        <v>503</v>
      </c>
      <c r="X8" s="20">
        <f t="shared" si="11"/>
        <v>1.2381538461538462</v>
      </c>
      <c r="Y8" s="119"/>
      <c r="Z8" s="20"/>
      <c r="AA8" s="30"/>
      <c r="AB8" s="20"/>
    </row>
    <row r="9" spans="1:28" ht="25.35" customHeight="1">
      <c r="A9" s="2" t="s">
        <v>3</v>
      </c>
      <c r="B9" s="89">
        <v>43281</v>
      </c>
      <c r="C9" s="89">
        <v>859</v>
      </c>
      <c r="D9" s="20">
        <f t="shared" si="0"/>
        <v>1.9847046047919412</v>
      </c>
      <c r="E9" s="89">
        <v>1831</v>
      </c>
      <c r="F9" s="20">
        <f t="shared" si="1"/>
        <v>4.2304937501444053</v>
      </c>
      <c r="G9" s="89">
        <v>714</v>
      </c>
      <c r="H9" s="20">
        <f t="shared" si="2"/>
        <v>1.6496846191169336</v>
      </c>
      <c r="I9" s="89">
        <v>15</v>
      </c>
      <c r="J9" s="20">
        <f t="shared" si="3"/>
        <v>3.4657239897414566E-2</v>
      </c>
      <c r="K9" s="89">
        <v>10359</v>
      </c>
      <c r="L9" s="20">
        <f t="shared" si="4"/>
        <v>23.934289873154501</v>
      </c>
      <c r="M9" s="89">
        <v>26177</v>
      </c>
      <c r="N9" s="20">
        <f t="shared" si="5"/>
        <v>60.481504586308077</v>
      </c>
      <c r="O9" s="89">
        <v>555</v>
      </c>
      <c r="P9" s="20">
        <f t="shared" si="6"/>
        <v>1.2823178762043392</v>
      </c>
      <c r="Q9" s="89">
        <v>1724</v>
      </c>
      <c r="R9" s="20">
        <f t="shared" si="7"/>
        <v>3.9832721055428477</v>
      </c>
      <c r="S9" s="89">
        <v>513</v>
      </c>
      <c r="T9" s="20">
        <f t="shared" si="8"/>
        <v>1.1852776044915783</v>
      </c>
      <c r="U9" s="89">
        <v>2</v>
      </c>
      <c r="V9" s="20">
        <f t="shared" si="9"/>
        <v>4.6209653196552757E-3</v>
      </c>
      <c r="W9" s="89">
        <f t="shared" si="10"/>
        <v>532</v>
      </c>
      <c r="X9" s="20">
        <f t="shared" si="11"/>
        <v>1.2291767750283034</v>
      </c>
      <c r="Y9" s="119"/>
      <c r="Z9" s="20"/>
      <c r="AA9" s="30"/>
      <c r="AB9" s="20"/>
    </row>
    <row r="10" spans="1:28" ht="25.35" customHeight="1">
      <c r="A10" s="2" t="s">
        <v>2</v>
      </c>
      <c r="B10" s="89">
        <v>44541</v>
      </c>
      <c r="C10" s="89">
        <v>1008</v>
      </c>
      <c r="D10" s="20">
        <f t="shared" si="0"/>
        <v>2.2630834512022631</v>
      </c>
      <c r="E10" s="89">
        <v>2241</v>
      </c>
      <c r="F10" s="20">
        <f t="shared" si="1"/>
        <v>5.0313194584764593</v>
      </c>
      <c r="G10" s="89">
        <v>917</v>
      </c>
      <c r="H10" s="20">
        <f t="shared" si="2"/>
        <v>2.0587773063020589</v>
      </c>
      <c r="I10" s="89">
        <v>21</v>
      </c>
      <c r="J10" s="20">
        <f t="shared" si="3"/>
        <v>4.7147571900047147E-2</v>
      </c>
      <c r="K10" s="89">
        <v>10163</v>
      </c>
      <c r="L10" s="20">
        <f t="shared" si="4"/>
        <v>22.81717967715139</v>
      </c>
      <c r="M10" s="89">
        <v>26767</v>
      </c>
      <c r="N10" s="20">
        <f t="shared" si="5"/>
        <v>60.095193192788663</v>
      </c>
      <c r="O10" s="89">
        <v>543</v>
      </c>
      <c r="P10" s="20">
        <f t="shared" si="6"/>
        <v>1.2191015019869333</v>
      </c>
      <c r="Q10" s="89">
        <v>1877</v>
      </c>
      <c r="R10" s="20">
        <f t="shared" si="7"/>
        <v>4.2140948788756427</v>
      </c>
      <c r="S10" s="89">
        <v>387</v>
      </c>
      <c r="T10" s="20">
        <f t="shared" si="8"/>
        <v>0.86886239644372609</v>
      </c>
      <c r="U10" s="89">
        <v>4</v>
      </c>
      <c r="V10" s="20">
        <f t="shared" si="9"/>
        <v>8.9804898857232668E-3</v>
      </c>
      <c r="W10" s="89">
        <f t="shared" si="10"/>
        <v>613</v>
      </c>
      <c r="X10" s="20">
        <f t="shared" si="11"/>
        <v>1.3762600749870906</v>
      </c>
      <c r="Y10" s="119"/>
      <c r="Z10" s="20"/>
      <c r="AA10" s="30"/>
      <c r="AB10" s="20"/>
    </row>
    <row r="11" spans="1:28" ht="25.35" customHeight="1">
      <c r="A11" s="2" t="s">
        <v>1</v>
      </c>
      <c r="B11" s="89">
        <v>42218</v>
      </c>
      <c r="C11" s="89">
        <v>962</v>
      </c>
      <c r="D11" s="20">
        <f t="shared" si="0"/>
        <v>2.2786489175233315</v>
      </c>
      <c r="E11" s="89">
        <v>2487</v>
      </c>
      <c r="F11" s="20">
        <f t="shared" si="1"/>
        <v>5.8908522431190491</v>
      </c>
      <c r="G11" s="89">
        <v>1122</v>
      </c>
      <c r="H11" s="20">
        <f t="shared" si="2"/>
        <v>2.6576341844710787</v>
      </c>
      <c r="I11" s="89">
        <v>22</v>
      </c>
      <c r="J11" s="20">
        <f t="shared" si="3"/>
        <v>5.2110474205315262E-2</v>
      </c>
      <c r="K11" s="89">
        <v>9793</v>
      </c>
      <c r="L11" s="20">
        <f t="shared" si="4"/>
        <v>23.196266995120567</v>
      </c>
      <c r="M11" s="89">
        <v>24521</v>
      </c>
      <c r="N11" s="20">
        <f t="shared" si="5"/>
        <v>58.081860817660711</v>
      </c>
      <c r="O11" s="89">
        <v>470</v>
      </c>
      <c r="P11" s="20">
        <f t="shared" si="6"/>
        <v>1.1132692216590081</v>
      </c>
      <c r="Q11" s="89">
        <v>1879</v>
      </c>
      <c r="R11" s="20">
        <f t="shared" si="7"/>
        <v>4.4507082287176081</v>
      </c>
      <c r="S11" s="89">
        <v>389</v>
      </c>
      <c r="T11" s="20">
        <f t="shared" si="8"/>
        <v>0.92140793026671086</v>
      </c>
      <c r="U11" s="89">
        <v>1</v>
      </c>
      <c r="V11" s="20">
        <f t="shared" si="9"/>
        <v>2.3686579184234212E-3</v>
      </c>
      <c r="W11" s="89">
        <f t="shared" si="10"/>
        <v>572</v>
      </c>
      <c r="X11" s="20">
        <f t="shared" si="11"/>
        <v>1.354872329338197</v>
      </c>
      <c r="Y11" s="119"/>
      <c r="Z11" s="20"/>
      <c r="AA11" s="30"/>
      <c r="AB11" s="20"/>
    </row>
    <row r="12" spans="1:28" ht="25.35" customHeight="1">
      <c r="A12" s="2" t="s">
        <v>0</v>
      </c>
      <c r="B12" s="89">
        <v>33031</v>
      </c>
      <c r="C12" s="89">
        <v>1044</v>
      </c>
      <c r="D12" s="20">
        <f t="shared" si="0"/>
        <v>3.1606672519754171</v>
      </c>
      <c r="E12" s="89">
        <v>2924</v>
      </c>
      <c r="F12" s="20">
        <f t="shared" si="1"/>
        <v>8.8522902727740611</v>
      </c>
      <c r="G12" s="89">
        <v>1280</v>
      </c>
      <c r="H12" s="20">
        <f t="shared" si="2"/>
        <v>3.875147588628864</v>
      </c>
      <c r="I12" s="89">
        <v>45</v>
      </c>
      <c r="J12" s="20">
        <f t="shared" si="3"/>
        <v>0.1362356574127335</v>
      </c>
      <c r="K12" s="89">
        <v>6961</v>
      </c>
      <c r="L12" s="20">
        <f t="shared" si="4"/>
        <v>21.074142472223063</v>
      </c>
      <c r="M12" s="89">
        <v>18032</v>
      </c>
      <c r="N12" s="20">
        <f t="shared" si="5"/>
        <v>54.591141654809114</v>
      </c>
      <c r="O12" s="89">
        <v>447</v>
      </c>
      <c r="P12" s="20">
        <f t="shared" si="6"/>
        <v>1.3532741969664859</v>
      </c>
      <c r="Q12" s="113">
        <v>1449</v>
      </c>
      <c r="R12" s="20">
        <f t="shared" si="7"/>
        <v>4.3867881686900185</v>
      </c>
      <c r="S12" s="89">
        <v>302</v>
      </c>
      <c r="T12" s="20">
        <f t="shared" si="8"/>
        <v>0.91429263419212248</v>
      </c>
      <c r="U12" s="89">
        <v>2</v>
      </c>
      <c r="V12" s="20">
        <f t="shared" si="9"/>
        <v>6.0549181072325998E-3</v>
      </c>
      <c r="W12" s="89">
        <f t="shared" si="10"/>
        <v>545</v>
      </c>
      <c r="X12" s="20">
        <f t="shared" si="11"/>
        <v>1.6499651842208833</v>
      </c>
      <c r="Y12" s="119"/>
      <c r="Z12" s="20"/>
      <c r="AA12" s="30"/>
      <c r="AB12" s="20"/>
    </row>
    <row r="13" spans="1:28" ht="25.35" customHeight="1">
      <c r="A13" s="2" t="s">
        <v>228</v>
      </c>
      <c r="B13" s="89">
        <v>12914</v>
      </c>
      <c r="C13" s="89">
        <v>856</v>
      </c>
      <c r="D13" s="20">
        <f t="shared" si="0"/>
        <v>6.6284652315316714</v>
      </c>
      <c r="E13" s="89">
        <v>2605</v>
      </c>
      <c r="F13" s="20">
        <f t="shared" si="1"/>
        <v>20.171906458107479</v>
      </c>
      <c r="G13" s="89">
        <v>1408</v>
      </c>
      <c r="H13" s="20">
        <f t="shared" si="2"/>
        <v>10.90289608177172</v>
      </c>
      <c r="I13" s="89">
        <v>51</v>
      </c>
      <c r="J13" s="20">
        <f t="shared" si="3"/>
        <v>0.39492024159826544</v>
      </c>
      <c r="K13" s="89">
        <v>686</v>
      </c>
      <c r="L13" s="20">
        <f t="shared" si="4"/>
        <v>5.3120644262041194</v>
      </c>
      <c r="M13" s="89">
        <v>4605</v>
      </c>
      <c r="N13" s="20">
        <f t="shared" si="5"/>
        <v>35.658974756078678</v>
      </c>
      <c r="O13" s="89">
        <v>400</v>
      </c>
      <c r="P13" s="20">
        <f t="shared" si="6"/>
        <v>3.0974136595942388</v>
      </c>
      <c r="Q13" s="113">
        <v>1400</v>
      </c>
      <c r="R13" s="20">
        <f t="shared" si="7"/>
        <v>10.840947808579836</v>
      </c>
      <c r="S13" s="89">
        <v>434</v>
      </c>
      <c r="T13" s="20">
        <f t="shared" si="8"/>
        <v>3.3606938206597494</v>
      </c>
      <c r="U13" s="89">
        <v>6</v>
      </c>
      <c r="V13" s="20">
        <f t="shared" si="9"/>
        <v>4.6461204893913581E-2</v>
      </c>
      <c r="W13" s="89">
        <f>B13-SUM(C13,E13,G13,I13,K13,M13,O13,Q13,S13,U13)</f>
        <v>463</v>
      </c>
      <c r="X13" s="20">
        <f t="shared" si="11"/>
        <v>3.5852563109803315</v>
      </c>
      <c r="Y13" s="119"/>
      <c r="Z13" s="20"/>
      <c r="AA13" s="30"/>
      <c r="AB13" s="20"/>
    </row>
    <row r="14" spans="1:28" ht="25.35" customHeight="1">
      <c r="A14" s="1" t="s">
        <v>247</v>
      </c>
      <c r="B14" s="90">
        <v>13439</v>
      </c>
      <c r="C14" s="90">
        <v>540</v>
      </c>
      <c r="D14" s="24">
        <f t="shared" si="0"/>
        <v>4.0181561128060119</v>
      </c>
      <c r="E14" s="90">
        <v>2737</v>
      </c>
      <c r="F14" s="24">
        <f t="shared" si="1"/>
        <v>20.36609866805566</v>
      </c>
      <c r="G14" s="90">
        <v>2043</v>
      </c>
      <c r="H14" s="24">
        <f t="shared" si="2"/>
        <v>15.20202396011608</v>
      </c>
      <c r="I14" s="90">
        <v>34</v>
      </c>
      <c r="J14" s="24">
        <f t="shared" si="3"/>
        <v>0.25299501451000816</v>
      </c>
      <c r="K14" s="90">
        <v>678</v>
      </c>
      <c r="L14" s="24">
        <f t="shared" si="4"/>
        <v>5.0450182305231044</v>
      </c>
      <c r="M14" s="90">
        <v>4771</v>
      </c>
      <c r="N14" s="24">
        <f t="shared" si="5"/>
        <v>35.501153359624972</v>
      </c>
      <c r="O14" s="126">
        <v>341</v>
      </c>
      <c r="P14" s="125">
        <f t="shared" si="6"/>
        <v>2.5373911749386115</v>
      </c>
      <c r="Q14" s="127">
        <v>1179</v>
      </c>
      <c r="R14" s="125">
        <f t="shared" si="7"/>
        <v>8.7729741796264609</v>
      </c>
      <c r="S14" s="126">
        <v>585</v>
      </c>
      <c r="T14" s="125">
        <f t="shared" si="8"/>
        <v>4.3530024555398468</v>
      </c>
      <c r="U14" s="126">
        <v>5</v>
      </c>
      <c r="V14" s="125">
        <f>U14/$B14*100</f>
        <v>3.7205149192648258E-2</v>
      </c>
      <c r="W14" s="126">
        <f>B14-SUM(C14,E14,G14,I14,K14,M14,O14,Q14,S14,U14)</f>
        <v>526</v>
      </c>
      <c r="X14" s="125">
        <f t="shared" si="11"/>
        <v>3.9139816950665969</v>
      </c>
      <c r="Y14" s="119"/>
      <c r="Z14" s="20"/>
      <c r="AA14" s="30"/>
      <c r="AB14" s="20"/>
    </row>
    <row r="15" spans="1:28" s="9" customFormat="1" ht="14.25">
      <c r="A15" s="315" t="s">
        <v>146</v>
      </c>
      <c r="B15" s="315"/>
      <c r="C15" s="315"/>
      <c r="D15" s="315"/>
      <c r="E15" s="315"/>
      <c r="F15" s="315"/>
      <c r="G15" s="315"/>
      <c r="H15" s="315"/>
      <c r="I15" s="315"/>
      <c r="J15" s="315"/>
      <c r="K15" s="120"/>
      <c r="L15" s="120"/>
    </row>
    <row r="16" spans="1:28" s="60" customFormat="1">
      <c r="A16" s="315" t="s">
        <v>160</v>
      </c>
      <c r="B16" s="315"/>
      <c r="C16" s="315"/>
      <c r="D16" s="315"/>
      <c r="E16" s="315"/>
      <c r="F16" s="315"/>
      <c r="G16" s="315"/>
      <c r="H16" s="315"/>
      <c r="I16" s="315"/>
      <c r="J16" s="315"/>
      <c r="K16" s="120"/>
      <c r="L16" s="120"/>
    </row>
    <row r="18" spans="3:16" ht="16.5">
      <c r="C18" s="91"/>
      <c r="M18" s="30"/>
      <c r="N18" s="20"/>
      <c r="O18" s="20"/>
      <c r="P18" s="20"/>
    </row>
    <row r="19" spans="3:16">
      <c r="M19" s="30"/>
      <c r="N19" s="20"/>
      <c r="O19" s="20"/>
      <c r="P19" s="20"/>
    </row>
    <row r="20" spans="3:16">
      <c r="M20" s="30"/>
      <c r="N20" s="20"/>
      <c r="O20" s="20"/>
      <c r="P20" s="20"/>
    </row>
    <row r="21" spans="3:16">
      <c r="M21" s="30"/>
      <c r="N21" s="20"/>
      <c r="O21" s="20"/>
      <c r="P21" s="20"/>
    </row>
    <row r="22" spans="3:16">
      <c r="M22" s="30"/>
      <c r="N22" s="20"/>
      <c r="O22" s="20"/>
      <c r="P22" s="20"/>
    </row>
  </sheetData>
  <mergeCells count="19">
    <mergeCell ref="A15:J15"/>
    <mergeCell ref="A16:J16"/>
    <mergeCell ref="I3:J3"/>
    <mergeCell ref="K3:L3"/>
    <mergeCell ref="M3:N3"/>
    <mergeCell ref="C3:D3"/>
    <mergeCell ref="E3:F3"/>
    <mergeCell ref="G3:H3"/>
    <mergeCell ref="A1:X1"/>
    <mergeCell ref="A2:A4"/>
    <mergeCell ref="B2:B3"/>
    <mergeCell ref="C2:J2"/>
    <mergeCell ref="K2:N2"/>
    <mergeCell ref="O2:V2"/>
    <mergeCell ref="W2:X3"/>
    <mergeCell ref="U3:V3"/>
    <mergeCell ref="O3:P3"/>
    <mergeCell ref="Q3:R3"/>
    <mergeCell ref="S3:T3"/>
  </mergeCells>
  <phoneticPr fontId="19" type="noConversion"/>
  <hyperlinks>
    <hyperlink ref="Y1" location="本篇表次!A1" display="回本篇表次"/>
  </hyperlinks>
  <printOptions horizontalCentered="1" verticalCentered="1"/>
  <pageMargins left="0.39370078740157483" right="0.39370078740157483" top="0.74803149606299213" bottom="0.74803149606299213" header="0.31496062992125984" footer="0.31496062992125984"/>
  <pageSetup paperSize="11" scale="49" firstPageNumber="262" orientation="landscape" r:id="rId1"/>
  <headerFooter differentOddEven="1" scaleWithDoc="0">
    <oddHeader>&amp;L&amp;"Times New Roman,標準"&amp;8 107&amp;"標楷體,標準"年犯罪狀況及其分析</oddHeader>
    <evenHeader>&amp;R&amp;"標楷體,標準"&amp;8第四篇　特定類型犯罪者之犯罪趨勢與處遇</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16"/>
  <sheetViews>
    <sheetView showGridLines="0" zoomScaleNormal="100" workbookViewId="0">
      <selection activeCell="L1" sqref="L1"/>
    </sheetView>
  </sheetViews>
  <sheetFormatPr defaultColWidth="8.875" defaultRowHeight="15.75"/>
  <cols>
    <col min="1" max="1" width="8" style="57" customWidth="1"/>
    <col min="2" max="2" width="10.625" style="57" customWidth="1"/>
    <col min="3" max="3" width="10.625" style="30" customWidth="1"/>
    <col min="4" max="4" width="10.625" style="57" customWidth="1"/>
    <col min="5" max="5" width="10.625" style="30" customWidth="1"/>
    <col min="6" max="6" width="10.625" style="57" customWidth="1"/>
    <col min="7" max="7" width="10.625" style="30" customWidth="1"/>
    <col min="8" max="9" width="10.625" style="57" customWidth="1"/>
    <col min="10" max="10" width="10.625" style="30" customWidth="1"/>
    <col min="11" max="11" width="10.625" style="57" customWidth="1"/>
    <col min="12" max="12" width="12.625" style="57" bestFit="1" customWidth="1"/>
    <col min="13" max="256" width="8.875" style="57"/>
    <col min="257" max="257" width="13.5" style="57" customWidth="1"/>
    <col min="258" max="258" width="9" style="57" customWidth="1"/>
    <col min="259" max="261" width="9.625" style="57" customWidth="1"/>
    <col min="262" max="262" width="11" style="57" customWidth="1"/>
    <col min="263" max="263" width="9.625" style="57" customWidth="1"/>
    <col min="264" max="264" width="9.375" style="57" customWidth="1"/>
    <col min="265" max="265" width="9.625" style="57" customWidth="1"/>
    <col min="266" max="266" width="9" style="57" customWidth="1"/>
    <col min="267" max="267" width="11.125" style="57" bestFit="1" customWidth="1"/>
    <col min="268" max="512" width="8.875" style="57"/>
    <col min="513" max="513" width="13.5" style="57" customWidth="1"/>
    <col min="514" max="514" width="9" style="57" customWidth="1"/>
    <col min="515" max="517" width="9.625" style="57" customWidth="1"/>
    <col min="518" max="518" width="11" style="57" customWidth="1"/>
    <col min="519" max="519" width="9.625" style="57" customWidth="1"/>
    <col min="520" max="520" width="9.375" style="57" customWidth="1"/>
    <col min="521" max="521" width="9.625" style="57" customWidth="1"/>
    <col min="522" max="522" width="9" style="57" customWidth="1"/>
    <col min="523" max="523" width="11.125" style="57" bestFit="1" customWidth="1"/>
    <col min="524" max="768" width="8.875" style="57"/>
    <col min="769" max="769" width="13.5" style="57" customWidth="1"/>
    <col min="770" max="770" width="9" style="57" customWidth="1"/>
    <col min="771" max="773" width="9.625" style="57" customWidth="1"/>
    <col min="774" max="774" width="11" style="57" customWidth="1"/>
    <col min="775" max="775" width="9.625" style="57" customWidth="1"/>
    <col min="776" max="776" width="9.375" style="57" customWidth="1"/>
    <col min="777" max="777" width="9.625" style="57" customWidth="1"/>
    <col min="778" max="778" width="9" style="57" customWidth="1"/>
    <col min="779" max="779" width="11.125" style="57" bestFit="1" customWidth="1"/>
    <col min="780" max="1024" width="8.875" style="57"/>
    <col min="1025" max="1025" width="13.5" style="57" customWidth="1"/>
    <col min="1026" max="1026" width="9" style="57" customWidth="1"/>
    <col min="1027" max="1029" width="9.625" style="57" customWidth="1"/>
    <col min="1030" max="1030" width="11" style="57" customWidth="1"/>
    <col min="1031" max="1031" width="9.625" style="57" customWidth="1"/>
    <col min="1032" max="1032" width="9.375" style="57" customWidth="1"/>
    <col min="1033" max="1033" width="9.625" style="57" customWidth="1"/>
    <col min="1034" max="1034" width="9" style="57" customWidth="1"/>
    <col min="1035" max="1035" width="11.125" style="57" bestFit="1" customWidth="1"/>
    <col min="1036" max="1280" width="8.875" style="57"/>
    <col min="1281" max="1281" width="13.5" style="57" customWidth="1"/>
    <col min="1282" max="1282" width="9" style="57" customWidth="1"/>
    <col min="1283" max="1285" width="9.625" style="57" customWidth="1"/>
    <col min="1286" max="1286" width="11" style="57" customWidth="1"/>
    <col min="1287" max="1287" width="9.625" style="57" customWidth="1"/>
    <col min="1288" max="1288" width="9.375" style="57" customWidth="1"/>
    <col min="1289" max="1289" width="9.625" style="57" customWidth="1"/>
    <col min="1290" max="1290" width="9" style="57" customWidth="1"/>
    <col min="1291" max="1291" width="11.125" style="57" bestFit="1" customWidth="1"/>
    <col min="1292" max="1536" width="8.875" style="57"/>
    <col min="1537" max="1537" width="13.5" style="57" customWidth="1"/>
    <col min="1538" max="1538" width="9" style="57" customWidth="1"/>
    <col min="1539" max="1541" width="9.625" style="57" customWidth="1"/>
    <col min="1542" max="1542" width="11" style="57" customWidth="1"/>
    <col min="1543" max="1543" width="9.625" style="57" customWidth="1"/>
    <col min="1544" max="1544" width="9.375" style="57" customWidth="1"/>
    <col min="1545" max="1545" width="9.625" style="57" customWidth="1"/>
    <col min="1546" max="1546" width="9" style="57" customWidth="1"/>
    <col min="1547" max="1547" width="11.125" style="57" bestFit="1" customWidth="1"/>
    <col min="1548" max="1792" width="8.875" style="57"/>
    <col min="1793" max="1793" width="13.5" style="57" customWidth="1"/>
    <col min="1794" max="1794" width="9" style="57" customWidth="1"/>
    <col min="1795" max="1797" width="9.625" style="57" customWidth="1"/>
    <col min="1798" max="1798" width="11" style="57" customWidth="1"/>
    <col min="1799" max="1799" width="9.625" style="57" customWidth="1"/>
    <col min="1800" max="1800" width="9.375" style="57" customWidth="1"/>
    <col min="1801" max="1801" width="9.625" style="57" customWidth="1"/>
    <col min="1802" max="1802" width="9" style="57" customWidth="1"/>
    <col min="1803" max="1803" width="11.125" style="57" bestFit="1" customWidth="1"/>
    <col min="1804" max="2048" width="8.875" style="57"/>
    <col min="2049" max="2049" width="13.5" style="57" customWidth="1"/>
    <col min="2050" max="2050" width="9" style="57" customWidth="1"/>
    <col min="2051" max="2053" width="9.625" style="57" customWidth="1"/>
    <col min="2054" max="2054" width="11" style="57" customWidth="1"/>
    <col min="2055" max="2055" width="9.625" style="57" customWidth="1"/>
    <col min="2056" max="2056" width="9.375" style="57" customWidth="1"/>
    <col min="2057" max="2057" width="9.625" style="57" customWidth="1"/>
    <col min="2058" max="2058" width="9" style="57" customWidth="1"/>
    <col min="2059" max="2059" width="11.125" style="57" bestFit="1" customWidth="1"/>
    <col min="2060" max="2304" width="8.875" style="57"/>
    <col min="2305" max="2305" width="13.5" style="57" customWidth="1"/>
    <col min="2306" max="2306" width="9" style="57" customWidth="1"/>
    <col min="2307" max="2309" width="9.625" style="57" customWidth="1"/>
    <col min="2310" max="2310" width="11" style="57" customWidth="1"/>
    <col min="2311" max="2311" width="9.625" style="57" customWidth="1"/>
    <col min="2312" max="2312" width="9.375" style="57" customWidth="1"/>
    <col min="2313" max="2313" width="9.625" style="57" customWidth="1"/>
    <col min="2314" max="2314" width="9" style="57" customWidth="1"/>
    <col min="2315" max="2315" width="11.125" style="57" bestFit="1" customWidth="1"/>
    <col min="2316" max="2560" width="8.875" style="57"/>
    <col min="2561" max="2561" width="13.5" style="57" customWidth="1"/>
    <col min="2562" max="2562" width="9" style="57" customWidth="1"/>
    <col min="2563" max="2565" width="9.625" style="57" customWidth="1"/>
    <col min="2566" max="2566" width="11" style="57" customWidth="1"/>
    <col min="2567" max="2567" width="9.625" style="57" customWidth="1"/>
    <col min="2568" max="2568" width="9.375" style="57" customWidth="1"/>
    <col min="2569" max="2569" width="9.625" style="57" customWidth="1"/>
    <col min="2570" max="2570" width="9" style="57" customWidth="1"/>
    <col min="2571" max="2571" width="11.125" style="57" bestFit="1" customWidth="1"/>
    <col min="2572" max="2816" width="8.875" style="57"/>
    <col min="2817" max="2817" width="13.5" style="57" customWidth="1"/>
    <col min="2818" max="2818" width="9" style="57" customWidth="1"/>
    <col min="2819" max="2821" width="9.625" style="57" customWidth="1"/>
    <col min="2822" max="2822" width="11" style="57" customWidth="1"/>
    <col min="2823" max="2823" width="9.625" style="57" customWidth="1"/>
    <col min="2824" max="2824" width="9.375" style="57" customWidth="1"/>
    <col min="2825" max="2825" width="9.625" style="57" customWidth="1"/>
    <col min="2826" max="2826" width="9" style="57" customWidth="1"/>
    <col min="2827" max="2827" width="11.125" style="57" bestFit="1" customWidth="1"/>
    <col min="2828" max="3072" width="8.875" style="57"/>
    <col min="3073" max="3073" width="13.5" style="57" customWidth="1"/>
    <col min="3074" max="3074" width="9" style="57" customWidth="1"/>
    <col min="3075" max="3077" width="9.625" style="57" customWidth="1"/>
    <col min="3078" max="3078" width="11" style="57" customWidth="1"/>
    <col min="3079" max="3079" width="9.625" style="57" customWidth="1"/>
    <col min="3080" max="3080" width="9.375" style="57" customWidth="1"/>
    <col min="3081" max="3081" width="9.625" style="57" customWidth="1"/>
    <col min="3082" max="3082" width="9" style="57" customWidth="1"/>
    <col min="3083" max="3083" width="11.125" style="57" bestFit="1" customWidth="1"/>
    <col min="3084" max="3328" width="8.875" style="57"/>
    <col min="3329" max="3329" width="13.5" style="57" customWidth="1"/>
    <col min="3330" max="3330" width="9" style="57" customWidth="1"/>
    <col min="3331" max="3333" width="9.625" style="57" customWidth="1"/>
    <col min="3334" max="3334" width="11" style="57" customWidth="1"/>
    <col min="3335" max="3335" width="9.625" style="57" customWidth="1"/>
    <col min="3336" max="3336" width="9.375" style="57" customWidth="1"/>
    <col min="3337" max="3337" width="9.625" style="57" customWidth="1"/>
    <col min="3338" max="3338" width="9" style="57" customWidth="1"/>
    <col min="3339" max="3339" width="11.125" style="57" bestFit="1" customWidth="1"/>
    <col min="3340" max="3584" width="8.875" style="57"/>
    <col min="3585" max="3585" width="13.5" style="57" customWidth="1"/>
    <col min="3586" max="3586" width="9" style="57" customWidth="1"/>
    <col min="3587" max="3589" width="9.625" style="57" customWidth="1"/>
    <col min="3590" max="3590" width="11" style="57" customWidth="1"/>
    <col min="3591" max="3591" width="9.625" style="57" customWidth="1"/>
    <col min="3592" max="3592" width="9.375" style="57" customWidth="1"/>
    <col min="3593" max="3593" width="9.625" style="57" customWidth="1"/>
    <col min="3594" max="3594" width="9" style="57" customWidth="1"/>
    <col min="3595" max="3595" width="11.125" style="57" bestFit="1" customWidth="1"/>
    <col min="3596" max="3840" width="8.875" style="57"/>
    <col min="3841" max="3841" width="13.5" style="57" customWidth="1"/>
    <col min="3842" max="3842" width="9" style="57" customWidth="1"/>
    <col min="3843" max="3845" width="9.625" style="57" customWidth="1"/>
    <col min="3846" max="3846" width="11" style="57" customWidth="1"/>
    <col min="3847" max="3847" width="9.625" style="57" customWidth="1"/>
    <col min="3848" max="3848" width="9.375" style="57" customWidth="1"/>
    <col min="3849" max="3849" width="9.625" style="57" customWidth="1"/>
    <col min="3850" max="3850" width="9" style="57" customWidth="1"/>
    <col min="3851" max="3851" width="11.125" style="57" bestFit="1" customWidth="1"/>
    <col min="3852" max="4096" width="8.875" style="57"/>
    <col min="4097" max="4097" width="13.5" style="57" customWidth="1"/>
    <col min="4098" max="4098" width="9" style="57" customWidth="1"/>
    <col min="4099" max="4101" width="9.625" style="57" customWidth="1"/>
    <col min="4102" max="4102" width="11" style="57" customWidth="1"/>
    <col min="4103" max="4103" width="9.625" style="57" customWidth="1"/>
    <col min="4104" max="4104" width="9.375" style="57" customWidth="1"/>
    <col min="4105" max="4105" width="9.625" style="57" customWidth="1"/>
    <col min="4106" max="4106" width="9" style="57" customWidth="1"/>
    <col min="4107" max="4107" width="11.125" style="57" bestFit="1" customWidth="1"/>
    <col min="4108" max="4352" width="8.875" style="57"/>
    <col min="4353" max="4353" width="13.5" style="57" customWidth="1"/>
    <col min="4354" max="4354" width="9" style="57" customWidth="1"/>
    <col min="4355" max="4357" width="9.625" style="57" customWidth="1"/>
    <col min="4358" max="4358" width="11" style="57" customWidth="1"/>
    <col min="4359" max="4359" width="9.625" style="57" customWidth="1"/>
    <col min="4360" max="4360" width="9.375" style="57" customWidth="1"/>
    <col min="4361" max="4361" width="9.625" style="57" customWidth="1"/>
    <col min="4362" max="4362" width="9" style="57" customWidth="1"/>
    <col min="4363" max="4363" width="11.125" style="57" bestFit="1" customWidth="1"/>
    <col min="4364" max="4608" width="8.875" style="57"/>
    <col min="4609" max="4609" width="13.5" style="57" customWidth="1"/>
    <col min="4610" max="4610" width="9" style="57" customWidth="1"/>
    <col min="4611" max="4613" width="9.625" style="57" customWidth="1"/>
    <col min="4614" max="4614" width="11" style="57" customWidth="1"/>
    <col min="4615" max="4615" width="9.625" style="57" customWidth="1"/>
    <col min="4616" max="4616" width="9.375" style="57" customWidth="1"/>
    <col min="4617" max="4617" width="9.625" style="57" customWidth="1"/>
    <col min="4618" max="4618" width="9" style="57" customWidth="1"/>
    <col min="4619" max="4619" width="11.125" style="57" bestFit="1" customWidth="1"/>
    <col min="4620" max="4864" width="8.875" style="57"/>
    <col min="4865" max="4865" width="13.5" style="57" customWidth="1"/>
    <col min="4866" max="4866" width="9" style="57" customWidth="1"/>
    <col min="4867" max="4869" width="9.625" style="57" customWidth="1"/>
    <col min="4870" max="4870" width="11" style="57" customWidth="1"/>
    <col min="4871" max="4871" width="9.625" style="57" customWidth="1"/>
    <col min="4872" max="4872" width="9.375" style="57" customWidth="1"/>
    <col min="4873" max="4873" width="9.625" style="57" customWidth="1"/>
    <col min="4874" max="4874" width="9" style="57" customWidth="1"/>
    <col min="4875" max="4875" width="11.125" style="57" bestFit="1" customWidth="1"/>
    <col min="4876" max="5120" width="8.875" style="57"/>
    <col min="5121" max="5121" width="13.5" style="57" customWidth="1"/>
    <col min="5122" max="5122" width="9" style="57" customWidth="1"/>
    <col min="5123" max="5125" width="9.625" style="57" customWidth="1"/>
    <col min="5126" max="5126" width="11" style="57" customWidth="1"/>
    <col min="5127" max="5127" width="9.625" style="57" customWidth="1"/>
    <col min="5128" max="5128" width="9.375" style="57" customWidth="1"/>
    <col min="5129" max="5129" width="9.625" style="57" customWidth="1"/>
    <col min="5130" max="5130" width="9" style="57" customWidth="1"/>
    <col min="5131" max="5131" width="11.125" style="57" bestFit="1" customWidth="1"/>
    <col min="5132" max="5376" width="8.875" style="57"/>
    <col min="5377" max="5377" width="13.5" style="57" customWidth="1"/>
    <col min="5378" max="5378" width="9" style="57" customWidth="1"/>
    <col min="5379" max="5381" width="9.625" style="57" customWidth="1"/>
    <col min="5382" max="5382" width="11" style="57" customWidth="1"/>
    <col min="5383" max="5383" width="9.625" style="57" customWidth="1"/>
    <col min="5384" max="5384" width="9.375" style="57" customWidth="1"/>
    <col min="5385" max="5385" width="9.625" style="57" customWidth="1"/>
    <col min="5386" max="5386" width="9" style="57" customWidth="1"/>
    <col min="5387" max="5387" width="11.125" style="57" bestFit="1" customWidth="1"/>
    <col min="5388" max="5632" width="8.875" style="57"/>
    <col min="5633" max="5633" width="13.5" style="57" customWidth="1"/>
    <col min="5634" max="5634" width="9" style="57" customWidth="1"/>
    <col min="5635" max="5637" width="9.625" style="57" customWidth="1"/>
    <col min="5638" max="5638" width="11" style="57" customWidth="1"/>
    <col min="5639" max="5639" width="9.625" style="57" customWidth="1"/>
    <col min="5640" max="5640" width="9.375" style="57" customWidth="1"/>
    <col min="5641" max="5641" width="9.625" style="57" customWidth="1"/>
    <col min="5642" max="5642" width="9" style="57" customWidth="1"/>
    <col min="5643" max="5643" width="11.125" style="57" bestFit="1" customWidth="1"/>
    <col min="5644" max="5888" width="8.875" style="57"/>
    <col min="5889" max="5889" width="13.5" style="57" customWidth="1"/>
    <col min="5890" max="5890" width="9" style="57" customWidth="1"/>
    <col min="5891" max="5893" width="9.625" style="57" customWidth="1"/>
    <col min="5894" max="5894" width="11" style="57" customWidth="1"/>
    <col min="5895" max="5895" width="9.625" style="57" customWidth="1"/>
    <col min="5896" max="5896" width="9.375" style="57" customWidth="1"/>
    <col min="5897" max="5897" width="9.625" style="57" customWidth="1"/>
    <col min="5898" max="5898" width="9" style="57" customWidth="1"/>
    <col min="5899" max="5899" width="11.125" style="57" bestFit="1" customWidth="1"/>
    <col min="5900" max="6144" width="8.875" style="57"/>
    <col min="6145" max="6145" width="13.5" style="57" customWidth="1"/>
    <col min="6146" max="6146" width="9" style="57" customWidth="1"/>
    <col min="6147" max="6149" width="9.625" style="57" customWidth="1"/>
    <col min="6150" max="6150" width="11" style="57" customWidth="1"/>
    <col min="6151" max="6151" width="9.625" style="57" customWidth="1"/>
    <col min="6152" max="6152" width="9.375" style="57" customWidth="1"/>
    <col min="6153" max="6153" width="9.625" style="57" customWidth="1"/>
    <col min="6154" max="6154" width="9" style="57" customWidth="1"/>
    <col min="6155" max="6155" width="11.125" style="57" bestFit="1" customWidth="1"/>
    <col min="6156" max="6400" width="8.875" style="57"/>
    <col min="6401" max="6401" width="13.5" style="57" customWidth="1"/>
    <col min="6402" max="6402" width="9" style="57" customWidth="1"/>
    <col min="6403" max="6405" width="9.625" style="57" customWidth="1"/>
    <col min="6406" max="6406" width="11" style="57" customWidth="1"/>
    <col min="6407" max="6407" width="9.625" style="57" customWidth="1"/>
    <col min="6408" max="6408" width="9.375" style="57" customWidth="1"/>
    <col min="6409" max="6409" width="9.625" style="57" customWidth="1"/>
    <col min="6410" max="6410" width="9" style="57" customWidth="1"/>
    <col min="6411" max="6411" width="11.125" style="57" bestFit="1" customWidth="1"/>
    <col min="6412" max="6656" width="8.875" style="57"/>
    <col min="6657" max="6657" width="13.5" style="57" customWidth="1"/>
    <col min="6658" max="6658" width="9" style="57" customWidth="1"/>
    <col min="6659" max="6661" width="9.625" style="57" customWidth="1"/>
    <col min="6662" max="6662" width="11" style="57" customWidth="1"/>
    <col min="6663" max="6663" width="9.625" style="57" customWidth="1"/>
    <col min="6664" max="6664" width="9.375" style="57" customWidth="1"/>
    <col min="6665" max="6665" width="9.625" style="57" customWidth="1"/>
    <col min="6666" max="6666" width="9" style="57" customWidth="1"/>
    <col min="6667" max="6667" width="11.125" style="57" bestFit="1" customWidth="1"/>
    <col min="6668" max="6912" width="8.875" style="57"/>
    <col min="6913" max="6913" width="13.5" style="57" customWidth="1"/>
    <col min="6914" max="6914" width="9" style="57" customWidth="1"/>
    <col min="6915" max="6917" width="9.625" style="57" customWidth="1"/>
    <col min="6918" max="6918" width="11" style="57" customWidth="1"/>
    <col min="6919" max="6919" width="9.625" style="57" customWidth="1"/>
    <col min="6920" max="6920" width="9.375" style="57" customWidth="1"/>
    <col min="6921" max="6921" width="9.625" style="57" customWidth="1"/>
    <col min="6922" max="6922" width="9" style="57" customWidth="1"/>
    <col min="6923" max="6923" width="11.125" style="57" bestFit="1" customWidth="1"/>
    <col min="6924" max="7168" width="8.875" style="57"/>
    <col min="7169" max="7169" width="13.5" style="57" customWidth="1"/>
    <col min="7170" max="7170" width="9" style="57" customWidth="1"/>
    <col min="7171" max="7173" width="9.625" style="57" customWidth="1"/>
    <col min="7174" max="7174" width="11" style="57" customWidth="1"/>
    <col min="7175" max="7175" width="9.625" style="57" customWidth="1"/>
    <col min="7176" max="7176" width="9.375" style="57" customWidth="1"/>
    <col min="7177" max="7177" width="9.625" style="57" customWidth="1"/>
    <col min="7178" max="7178" width="9" style="57" customWidth="1"/>
    <col min="7179" max="7179" width="11.125" style="57" bestFit="1" customWidth="1"/>
    <col min="7180" max="7424" width="8.875" style="57"/>
    <col min="7425" max="7425" width="13.5" style="57" customWidth="1"/>
    <col min="7426" max="7426" width="9" style="57" customWidth="1"/>
    <col min="7427" max="7429" width="9.625" style="57" customWidth="1"/>
    <col min="7430" max="7430" width="11" style="57" customWidth="1"/>
    <col min="7431" max="7431" width="9.625" style="57" customWidth="1"/>
    <col min="7432" max="7432" width="9.375" style="57" customWidth="1"/>
    <col min="7433" max="7433" width="9.625" style="57" customWidth="1"/>
    <col min="7434" max="7434" width="9" style="57" customWidth="1"/>
    <col min="7435" max="7435" width="11.125" style="57" bestFit="1" customWidth="1"/>
    <col min="7436" max="7680" width="8.875" style="57"/>
    <col min="7681" max="7681" width="13.5" style="57" customWidth="1"/>
    <col min="7682" max="7682" width="9" style="57" customWidth="1"/>
    <col min="7683" max="7685" width="9.625" style="57" customWidth="1"/>
    <col min="7686" max="7686" width="11" style="57" customWidth="1"/>
    <col min="7687" max="7687" width="9.625" style="57" customWidth="1"/>
    <col min="7688" max="7688" width="9.375" style="57" customWidth="1"/>
    <col min="7689" max="7689" width="9.625" style="57" customWidth="1"/>
    <col min="7690" max="7690" width="9" style="57" customWidth="1"/>
    <col min="7691" max="7691" width="11.125" style="57" bestFit="1" customWidth="1"/>
    <col min="7692" max="7936" width="8.875" style="57"/>
    <col min="7937" max="7937" width="13.5" style="57" customWidth="1"/>
    <col min="7938" max="7938" width="9" style="57" customWidth="1"/>
    <col min="7939" max="7941" width="9.625" style="57" customWidth="1"/>
    <col min="7942" max="7942" width="11" style="57" customWidth="1"/>
    <col min="7943" max="7943" width="9.625" style="57" customWidth="1"/>
    <col min="7944" max="7944" width="9.375" style="57" customWidth="1"/>
    <col min="7945" max="7945" width="9.625" style="57" customWidth="1"/>
    <col min="7946" max="7946" width="9" style="57" customWidth="1"/>
    <col min="7947" max="7947" width="11.125" style="57" bestFit="1" customWidth="1"/>
    <col min="7948" max="8192" width="8.875" style="57"/>
    <col min="8193" max="8193" width="13.5" style="57" customWidth="1"/>
    <col min="8194" max="8194" width="9" style="57" customWidth="1"/>
    <col min="8195" max="8197" width="9.625" style="57" customWidth="1"/>
    <col min="8198" max="8198" width="11" style="57" customWidth="1"/>
    <col min="8199" max="8199" width="9.625" style="57" customWidth="1"/>
    <col min="8200" max="8200" width="9.375" style="57" customWidth="1"/>
    <col min="8201" max="8201" width="9.625" style="57" customWidth="1"/>
    <col min="8202" max="8202" width="9" style="57" customWidth="1"/>
    <col min="8203" max="8203" width="11.125" style="57" bestFit="1" customWidth="1"/>
    <col min="8204" max="8448" width="8.875" style="57"/>
    <col min="8449" max="8449" width="13.5" style="57" customWidth="1"/>
    <col min="8450" max="8450" width="9" style="57" customWidth="1"/>
    <col min="8451" max="8453" width="9.625" style="57" customWidth="1"/>
    <col min="8454" max="8454" width="11" style="57" customWidth="1"/>
    <col min="8455" max="8455" width="9.625" style="57" customWidth="1"/>
    <col min="8456" max="8456" width="9.375" style="57" customWidth="1"/>
    <col min="8457" max="8457" width="9.625" style="57" customWidth="1"/>
    <col min="8458" max="8458" width="9" style="57" customWidth="1"/>
    <col min="8459" max="8459" width="11.125" style="57" bestFit="1" customWidth="1"/>
    <col min="8460" max="8704" width="8.875" style="57"/>
    <col min="8705" max="8705" width="13.5" style="57" customWidth="1"/>
    <col min="8706" max="8706" width="9" style="57" customWidth="1"/>
    <col min="8707" max="8709" width="9.625" style="57" customWidth="1"/>
    <col min="8710" max="8710" width="11" style="57" customWidth="1"/>
    <col min="8711" max="8711" width="9.625" style="57" customWidth="1"/>
    <col min="8712" max="8712" width="9.375" style="57" customWidth="1"/>
    <col min="8713" max="8713" width="9.625" style="57" customWidth="1"/>
    <col min="8714" max="8714" width="9" style="57" customWidth="1"/>
    <col min="8715" max="8715" width="11.125" style="57" bestFit="1" customWidth="1"/>
    <col min="8716" max="8960" width="8.875" style="57"/>
    <col min="8961" max="8961" width="13.5" style="57" customWidth="1"/>
    <col min="8962" max="8962" width="9" style="57" customWidth="1"/>
    <col min="8963" max="8965" width="9.625" style="57" customWidth="1"/>
    <col min="8966" max="8966" width="11" style="57" customWidth="1"/>
    <col min="8967" max="8967" width="9.625" style="57" customWidth="1"/>
    <col min="8968" max="8968" width="9.375" style="57" customWidth="1"/>
    <col min="8969" max="8969" width="9.625" style="57" customWidth="1"/>
    <col min="8970" max="8970" width="9" style="57" customWidth="1"/>
    <col min="8971" max="8971" width="11.125" style="57" bestFit="1" customWidth="1"/>
    <col min="8972" max="9216" width="8.875" style="57"/>
    <col min="9217" max="9217" width="13.5" style="57" customWidth="1"/>
    <col min="9218" max="9218" width="9" style="57" customWidth="1"/>
    <col min="9219" max="9221" width="9.625" style="57" customWidth="1"/>
    <col min="9222" max="9222" width="11" style="57" customWidth="1"/>
    <col min="9223" max="9223" width="9.625" style="57" customWidth="1"/>
    <col min="9224" max="9224" width="9.375" style="57" customWidth="1"/>
    <col min="9225" max="9225" width="9.625" style="57" customWidth="1"/>
    <col min="9226" max="9226" width="9" style="57" customWidth="1"/>
    <col min="9227" max="9227" width="11.125" style="57" bestFit="1" customWidth="1"/>
    <col min="9228" max="9472" width="8.875" style="57"/>
    <col min="9473" max="9473" width="13.5" style="57" customWidth="1"/>
    <col min="9474" max="9474" width="9" style="57" customWidth="1"/>
    <col min="9475" max="9477" width="9.625" style="57" customWidth="1"/>
    <col min="9478" max="9478" width="11" style="57" customWidth="1"/>
    <col min="9479" max="9479" width="9.625" style="57" customWidth="1"/>
    <col min="9480" max="9480" width="9.375" style="57" customWidth="1"/>
    <col min="9481" max="9481" width="9.625" style="57" customWidth="1"/>
    <col min="9482" max="9482" width="9" style="57" customWidth="1"/>
    <col min="9483" max="9483" width="11.125" style="57" bestFit="1" customWidth="1"/>
    <col min="9484" max="9728" width="8.875" style="57"/>
    <col min="9729" max="9729" width="13.5" style="57" customWidth="1"/>
    <col min="9730" max="9730" width="9" style="57" customWidth="1"/>
    <col min="9731" max="9733" width="9.625" style="57" customWidth="1"/>
    <col min="9734" max="9734" width="11" style="57" customWidth="1"/>
    <col min="9735" max="9735" width="9.625" style="57" customWidth="1"/>
    <col min="9736" max="9736" width="9.375" style="57" customWidth="1"/>
    <col min="9737" max="9737" width="9.625" style="57" customWidth="1"/>
    <col min="9738" max="9738" width="9" style="57" customWidth="1"/>
    <col min="9739" max="9739" width="11.125" style="57" bestFit="1" customWidth="1"/>
    <col min="9740" max="9984" width="8.875" style="57"/>
    <col min="9985" max="9985" width="13.5" style="57" customWidth="1"/>
    <col min="9986" max="9986" width="9" style="57" customWidth="1"/>
    <col min="9987" max="9989" width="9.625" style="57" customWidth="1"/>
    <col min="9990" max="9990" width="11" style="57" customWidth="1"/>
    <col min="9991" max="9991" width="9.625" style="57" customWidth="1"/>
    <col min="9992" max="9992" width="9.375" style="57" customWidth="1"/>
    <col min="9993" max="9993" width="9.625" style="57" customWidth="1"/>
    <col min="9994" max="9994" width="9" style="57" customWidth="1"/>
    <col min="9995" max="9995" width="11.125" style="57" bestFit="1" customWidth="1"/>
    <col min="9996" max="10240" width="8.875" style="57"/>
    <col min="10241" max="10241" width="13.5" style="57" customWidth="1"/>
    <col min="10242" max="10242" width="9" style="57" customWidth="1"/>
    <col min="10243" max="10245" width="9.625" style="57" customWidth="1"/>
    <col min="10246" max="10246" width="11" style="57" customWidth="1"/>
    <col min="10247" max="10247" width="9.625" style="57" customWidth="1"/>
    <col min="10248" max="10248" width="9.375" style="57" customWidth="1"/>
    <col min="10249" max="10249" width="9.625" style="57" customWidth="1"/>
    <col min="10250" max="10250" width="9" style="57" customWidth="1"/>
    <col min="10251" max="10251" width="11.125" style="57" bestFit="1" customWidth="1"/>
    <col min="10252" max="10496" width="8.875" style="57"/>
    <col min="10497" max="10497" width="13.5" style="57" customWidth="1"/>
    <col min="10498" max="10498" width="9" style="57" customWidth="1"/>
    <col min="10499" max="10501" width="9.625" style="57" customWidth="1"/>
    <col min="10502" max="10502" width="11" style="57" customWidth="1"/>
    <col min="10503" max="10503" width="9.625" style="57" customWidth="1"/>
    <col min="10504" max="10504" width="9.375" style="57" customWidth="1"/>
    <col min="10505" max="10505" width="9.625" style="57" customWidth="1"/>
    <col min="10506" max="10506" width="9" style="57" customWidth="1"/>
    <col min="10507" max="10507" width="11.125" style="57" bestFit="1" customWidth="1"/>
    <col min="10508" max="10752" width="8.875" style="57"/>
    <col min="10753" max="10753" width="13.5" style="57" customWidth="1"/>
    <col min="10754" max="10754" width="9" style="57" customWidth="1"/>
    <col min="10755" max="10757" width="9.625" style="57" customWidth="1"/>
    <col min="10758" max="10758" width="11" style="57" customWidth="1"/>
    <col min="10759" max="10759" width="9.625" style="57" customWidth="1"/>
    <col min="10760" max="10760" width="9.375" style="57" customWidth="1"/>
    <col min="10761" max="10761" width="9.625" style="57" customWidth="1"/>
    <col min="10762" max="10762" width="9" style="57" customWidth="1"/>
    <col min="10763" max="10763" width="11.125" style="57" bestFit="1" customWidth="1"/>
    <col min="10764" max="11008" width="8.875" style="57"/>
    <col min="11009" max="11009" width="13.5" style="57" customWidth="1"/>
    <col min="11010" max="11010" width="9" style="57" customWidth="1"/>
    <col min="11011" max="11013" width="9.625" style="57" customWidth="1"/>
    <col min="11014" max="11014" width="11" style="57" customWidth="1"/>
    <col min="11015" max="11015" width="9.625" style="57" customWidth="1"/>
    <col min="11016" max="11016" width="9.375" style="57" customWidth="1"/>
    <col min="11017" max="11017" width="9.625" style="57" customWidth="1"/>
    <col min="11018" max="11018" width="9" style="57" customWidth="1"/>
    <col min="11019" max="11019" width="11.125" style="57" bestFit="1" customWidth="1"/>
    <col min="11020" max="11264" width="8.875" style="57"/>
    <col min="11265" max="11265" width="13.5" style="57" customWidth="1"/>
    <col min="11266" max="11266" width="9" style="57" customWidth="1"/>
    <col min="11267" max="11269" width="9.625" style="57" customWidth="1"/>
    <col min="11270" max="11270" width="11" style="57" customWidth="1"/>
    <col min="11271" max="11271" width="9.625" style="57" customWidth="1"/>
    <col min="11272" max="11272" width="9.375" style="57" customWidth="1"/>
    <col min="11273" max="11273" width="9.625" style="57" customWidth="1"/>
    <col min="11274" max="11274" width="9" style="57" customWidth="1"/>
    <col min="11275" max="11275" width="11.125" style="57" bestFit="1" customWidth="1"/>
    <col min="11276" max="11520" width="8.875" style="57"/>
    <col min="11521" max="11521" width="13.5" style="57" customWidth="1"/>
    <col min="11522" max="11522" width="9" style="57" customWidth="1"/>
    <col min="11523" max="11525" width="9.625" style="57" customWidth="1"/>
    <col min="11526" max="11526" width="11" style="57" customWidth="1"/>
    <col min="11527" max="11527" width="9.625" style="57" customWidth="1"/>
    <col min="11528" max="11528" width="9.375" style="57" customWidth="1"/>
    <col min="11529" max="11529" width="9.625" style="57" customWidth="1"/>
    <col min="11530" max="11530" width="9" style="57" customWidth="1"/>
    <col min="11531" max="11531" width="11.125" style="57" bestFit="1" customWidth="1"/>
    <col min="11532" max="11776" width="8.875" style="57"/>
    <col min="11777" max="11777" width="13.5" style="57" customWidth="1"/>
    <col min="11778" max="11778" width="9" style="57" customWidth="1"/>
    <col min="11779" max="11781" width="9.625" style="57" customWidth="1"/>
    <col min="11782" max="11782" width="11" style="57" customWidth="1"/>
    <col min="11783" max="11783" width="9.625" style="57" customWidth="1"/>
    <col min="11784" max="11784" width="9.375" style="57" customWidth="1"/>
    <col min="11785" max="11785" width="9.625" style="57" customWidth="1"/>
    <col min="11786" max="11786" width="9" style="57" customWidth="1"/>
    <col min="11787" max="11787" width="11.125" style="57" bestFit="1" customWidth="1"/>
    <col min="11788" max="12032" width="8.875" style="57"/>
    <col min="12033" max="12033" width="13.5" style="57" customWidth="1"/>
    <col min="12034" max="12034" width="9" style="57" customWidth="1"/>
    <col min="12035" max="12037" width="9.625" style="57" customWidth="1"/>
    <col min="12038" max="12038" width="11" style="57" customWidth="1"/>
    <col min="12039" max="12039" width="9.625" style="57" customWidth="1"/>
    <col min="12040" max="12040" width="9.375" style="57" customWidth="1"/>
    <col min="12041" max="12041" width="9.625" style="57" customWidth="1"/>
    <col min="12042" max="12042" width="9" style="57" customWidth="1"/>
    <col min="12043" max="12043" width="11.125" style="57" bestFit="1" customWidth="1"/>
    <col min="12044" max="12288" width="8.875" style="57"/>
    <col min="12289" max="12289" width="13.5" style="57" customWidth="1"/>
    <col min="12290" max="12290" width="9" style="57" customWidth="1"/>
    <col min="12291" max="12293" width="9.625" style="57" customWidth="1"/>
    <col min="12294" max="12294" width="11" style="57" customWidth="1"/>
    <col min="12295" max="12295" width="9.625" style="57" customWidth="1"/>
    <col min="12296" max="12296" width="9.375" style="57" customWidth="1"/>
    <col min="12297" max="12297" width="9.625" style="57" customWidth="1"/>
    <col min="12298" max="12298" width="9" style="57" customWidth="1"/>
    <col min="12299" max="12299" width="11.125" style="57" bestFit="1" customWidth="1"/>
    <col min="12300" max="12544" width="8.875" style="57"/>
    <col min="12545" max="12545" width="13.5" style="57" customWidth="1"/>
    <col min="12546" max="12546" width="9" style="57" customWidth="1"/>
    <col min="12547" max="12549" width="9.625" style="57" customWidth="1"/>
    <col min="12550" max="12550" width="11" style="57" customWidth="1"/>
    <col min="12551" max="12551" width="9.625" style="57" customWidth="1"/>
    <col min="12552" max="12552" width="9.375" style="57" customWidth="1"/>
    <col min="12553" max="12553" width="9.625" style="57" customWidth="1"/>
    <col min="12554" max="12554" width="9" style="57" customWidth="1"/>
    <col min="12555" max="12555" width="11.125" style="57" bestFit="1" customWidth="1"/>
    <col min="12556" max="12800" width="8.875" style="57"/>
    <col min="12801" max="12801" width="13.5" style="57" customWidth="1"/>
    <col min="12802" max="12802" width="9" style="57" customWidth="1"/>
    <col min="12803" max="12805" width="9.625" style="57" customWidth="1"/>
    <col min="12806" max="12806" width="11" style="57" customWidth="1"/>
    <col min="12807" max="12807" width="9.625" style="57" customWidth="1"/>
    <col min="12808" max="12808" width="9.375" style="57" customWidth="1"/>
    <col min="12809" max="12809" width="9.625" style="57" customWidth="1"/>
    <col min="12810" max="12810" width="9" style="57" customWidth="1"/>
    <col min="12811" max="12811" width="11.125" style="57" bestFit="1" customWidth="1"/>
    <col min="12812" max="13056" width="8.875" style="57"/>
    <col min="13057" max="13057" width="13.5" style="57" customWidth="1"/>
    <col min="13058" max="13058" width="9" style="57" customWidth="1"/>
    <col min="13059" max="13061" width="9.625" style="57" customWidth="1"/>
    <col min="13062" max="13062" width="11" style="57" customWidth="1"/>
    <col min="13063" max="13063" width="9.625" style="57" customWidth="1"/>
    <col min="13064" max="13064" width="9.375" style="57" customWidth="1"/>
    <col min="13065" max="13065" width="9.625" style="57" customWidth="1"/>
    <col min="13066" max="13066" width="9" style="57" customWidth="1"/>
    <col min="13067" max="13067" width="11.125" style="57" bestFit="1" customWidth="1"/>
    <col min="13068" max="13312" width="8.875" style="57"/>
    <col min="13313" max="13313" width="13.5" style="57" customWidth="1"/>
    <col min="13314" max="13314" width="9" style="57" customWidth="1"/>
    <col min="13315" max="13317" width="9.625" style="57" customWidth="1"/>
    <col min="13318" max="13318" width="11" style="57" customWidth="1"/>
    <col min="13319" max="13319" width="9.625" style="57" customWidth="1"/>
    <col min="13320" max="13320" width="9.375" style="57" customWidth="1"/>
    <col min="13321" max="13321" width="9.625" style="57" customWidth="1"/>
    <col min="13322" max="13322" width="9" style="57" customWidth="1"/>
    <col min="13323" max="13323" width="11.125" style="57" bestFit="1" customWidth="1"/>
    <col min="13324" max="13568" width="8.875" style="57"/>
    <col min="13569" max="13569" width="13.5" style="57" customWidth="1"/>
    <col min="13570" max="13570" width="9" style="57" customWidth="1"/>
    <col min="13571" max="13573" width="9.625" style="57" customWidth="1"/>
    <col min="13574" max="13574" width="11" style="57" customWidth="1"/>
    <col min="13575" max="13575" width="9.625" style="57" customWidth="1"/>
    <col min="13576" max="13576" width="9.375" style="57" customWidth="1"/>
    <col min="13577" max="13577" width="9.625" style="57" customWidth="1"/>
    <col min="13578" max="13578" width="9" style="57" customWidth="1"/>
    <col min="13579" max="13579" width="11.125" style="57" bestFit="1" customWidth="1"/>
    <col min="13580" max="13824" width="8.875" style="57"/>
    <col min="13825" max="13825" width="13.5" style="57" customWidth="1"/>
    <col min="13826" max="13826" width="9" style="57" customWidth="1"/>
    <col min="13827" max="13829" width="9.625" style="57" customWidth="1"/>
    <col min="13830" max="13830" width="11" style="57" customWidth="1"/>
    <col min="13831" max="13831" width="9.625" style="57" customWidth="1"/>
    <col min="13832" max="13832" width="9.375" style="57" customWidth="1"/>
    <col min="13833" max="13833" width="9.625" style="57" customWidth="1"/>
    <col min="13834" max="13834" width="9" style="57" customWidth="1"/>
    <col min="13835" max="13835" width="11.125" style="57" bestFit="1" customWidth="1"/>
    <col min="13836" max="14080" width="8.875" style="57"/>
    <col min="14081" max="14081" width="13.5" style="57" customWidth="1"/>
    <col min="14082" max="14082" width="9" style="57" customWidth="1"/>
    <col min="14083" max="14085" width="9.625" style="57" customWidth="1"/>
    <col min="14086" max="14086" width="11" style="57" customWidth="1"/>
    <col min="14087" max="14087" width="9.625" style="57" customWidth="1"/>
    <col min="14088" max="14088" width="9.375" style="57" customWidth="1"/>
    <col min="14089" max="14089" width="9.625" style="57" customWidth="1"/>
    <col min="14090" max="14090" width="9" style="57" customWidth="1"/>
    <col min="14091" max="14091" width="11.125" style="57" bestFit="1" customWidth="1"/>
    <col min="14092" max="14336" width="8.875" style="57"/>
    <col min="14337" max="14337" width="13.5" style="57" customWidth="1"/>
    <col min="14338" max="14338" width="9" style="57" customWidth="1"/>
    <col min="14339" max="14341" width="9.625" style="57" customWidth="1"/>
    <col min="14342" max="14342" width="11" style="57" customWidth="1"/>
    <col min="14343" max="14343" width="9.625" style="57" customWidth="1"/>
    <col min="14344" max="14344" width="9.375" style="57" customWidth="1"/>
    <col min="14345" max="14345" width="9.625" style="57" customWidth="1"/>
    <col min="14346" max="14346" width="9" style="57" customWidth="1"/>
    <col min="14347" max="14347" width="11.125" style="57" bestFit="1" customWidth="1"/>
    <col min="14348" max="14592" width="8.875" style="57"/>
    <col min="14593" max="14593" width="13.5" style="57" customWidth="1"/>
    <col min="14594" max="14594" width="9" style="57" customWidth="1"/>
    <col min="14595" max="14597" width="9.625" style="57" customWidth="1"/>
    <col min="14598" max="14598" width="11" style="57" customWidth="1"/>
    <col min="14599" max="14599" width="9.625" style="57" customWidth="1"/>
    <col min="14600" max="14600" width="9.375" style="57" customWidth="1"/>
    <col min="14601" max="14601" width="9.625" style="57" customWidth="1"/>
    <col min="14602" max="14602" width="9" style="57" customWidth="1"/>
    <col min="14603" max="14603" width="11.125" style="57" bestFit="1" customWidth="1"/>
    <col min="14604" max="14848" width="8.875" style="57"/>
    <col min="14849" max="14849" width="13.5" style="57" customWidth="1"/>
    <col min="14850" max="14850" width="9" style="57" customWidth="1"/>
    <col min="14851" max="14853" width="9.625" style="57" customWidth="1"/>
    <col min="14854" max="14854" width="11" style="57" customWidth="1"/>
    <col min="14855" max="14855" width="9.625" style="57" customWidth="1"/>
    <col min="14856" max="14856" width="9.375" style="57" customWidth="1"/>
    <col min="14857" max="14857" width="9.625" style="57" customWidth="1"/>
    <col min="14858" max="14858" width="9" style="57" customWidth="1"/>
    <col min="14859" max="14859" width="11.125" style="57" bestFit="1" customWidth="1"/>
    <col min="14860" max="15104" width="8.875" style="57"/>
    <col min="15105" max="15105" width="13.5" style="57" customWidth="1"/>
    <col min="15106" max="15106" width="9" style="57" customWidth="1"/>
    <col min="15107" max="15109" width="9.625" style="57" customWidth="1"/>
    <col min="15110" max="15110" width="11" style="57" customWidth="1"/>
    <col min="15111" max="15111" width="9.625" style="57" customWidth="1"/>
    <col min="15112" max="15112" width="9.375" style="57" customWidth="1"/>
    <col min="15113" max="15113" width="9.625" style="57" customWidth="1"/>
    <col min="15114" max="15114" width="9" style="57" customWidth="1"/>
    <col min="15115" max="15115" width="11.125" style="57" bestFit="1" customWidth="1"/>
    <col min="15116" max="15360" width="8.875" style="57"/>
    <col min="15361" max="15361" width="13.5" style="57" customWidth="1"/>
    <col min="15362" max="15362" width="9" style="57" customWidth="1"/>
    <col min="15363" max="15365" width="9.625" style="57" customWidth="1"/>
    <col min="15366" max="15366" width="11" style="57" customWidth="1"/>
    <col min="15367" max="15367" width="9.625" style="57" customWidth="1"/>
    <col min="15368" max="15368" width="9.375" style="57" customWidth="1"/>
    <col min="15369" max="15369" width="9.625" style="57" customWidth="1"/>
    <col min="15370" max="15370" width="9" style="57" customWidth="1"/>
    <col min="15371" max="15371" width="11.125" style="57" bestFit="1" customWidth="1"/>
    <col min="15372" max="15616" width="8.875" style="57"/>
    <col min="15617" max="15617" width="13.5" style="57" customWidth="1"/>
    <col min="15618" max="15618" width="9" style="57" customWidth="1"/>
    <col min="15619" max="15621" width="9.625" style="57" customWidth="1"/>
    <col min="15622" max="15622" width="11" style="57" customWidth="1"/>
    <col min="15623" max="15623" width="9.625" style="57" customWidth="1"/>
    <col min="15624" max="15624" width="9.375" style="57" customWidth="1"/>
    <col min="15625" max="15625" width="9.625" style="57" customWidth="1"/>
    <col min="15626" max="15626" width="9" style="57" customWidth="1"/>
    <col min="15627" max="15627" width="11.125" style="57" bestFit="1" customWidth="1"/>
    <col min="15628" max="15872" width="8.875" style="57"/>
    <col min="15873" max="15873" width="13.5" style="57" customWidth="1"/>
    <col min="15874" max="15874" width="9" style="57" customWidth="1"/>
    <col min="15875" max="15877" width="9.625" style="57" customWidth="1"/>
    <col min="15878" max="15878" width="11" style="57" customWidth="1"/>
    <col min="15879" max="15879" width="9.625" style="57" customWidth="1"/>
    <col min="15880" max="15880" width="9.375" style="57" customWidth="1"/>
    <col min="15881" max="15881" width="9.625" style="57" customWidth="1"/>
    <col min="15882" max="15882" width="9" style="57" customWidth="1"/>
    <col min="15883" max="15883" width="11.125" style="57" bestFit="1" customWidth="1"/>
    <col min="15884" max="16128" width="8.875" style="57"/>
    <col min="16129" max="16129" width="13.5" style="57" customWidth="1"/>
    <col min="16130" max="16130" width="9" style="57" customWidth="1"/>
    <col min="16131" max="16133" width="9.625" style="57" customWidth="1"/>
    <col min="16134" max="16134" width="11" style="57" customWidth="1"/>
    <col min="16135" max="16135" width="9.625" style="57" customWidth="1"/>
    <col min="16136" max="16136" width="9.375" style="57" customWidth="1"/>
    <col min="16137" max="16137" width="9.625" style="57" customWidth="1"/>
    <col min="16138" max="16138" width="9" style="57" customWidth="1"/>
    <col min="16139" max="16139" width="11.125" style="57" bestFit="1" customWidth="1"/>
    <col min="16140" max="16384" width="8.875" style="57"/>
  </cols>
  <sheetData>
    <row r="1" spans="1:12" ht="30.6" customHeight="1">
      <c r="A1" s="262" t="s">
        <v>417</v>
      </c>
      <c r="B1" s="262"/>
      <c r="C1" s="319"/>
      <c r="D1" s="262"/>
      <c r="E1" s="319"/>
      <c r="F1" s="262"/>
      <c r="G1" s="319"/>
      <c r="H1" s="262"/>
      <c r="I1" s="262"/>
      <c r="J1" s="319"/>
      <c r="K1" s="262"/>
      <c r="L1" s="225" t="s">
        <v>413</v>
      </c>
    </row>
    <row r="2" spans="1:12" ht="24.75" customHeight="1">
      <c r="A2" s="320"/>
      <c r="B2" s="269" t="s">
        <v>150</v>
      </c>
      <c r="C2" s="322"/>
      <c r="D2" s="322"/>
      <c r="E2" s="322"/>
      <c r="F2" s="322"/>
      <c r="G2" s="269" t="s">
        <v>149</v>
      </c>
      <c r="H2" s="322"/>
      <c r="I2" s="322"/>
      <c r="J2" s="322"/>
      <c r="K2" s="322"/>
    </row>
    <row r="3" spans="1:12" ht="18.75" customHeight="1">
      <c r="A3" s="321"/>
      <c r="B3" s="145" t="s">
        <v>42</v>
      </c>
      <c r="C3" s="297" t="s">
        <v>73</v>
      </c>
      <c r="D3" s="297"/>
      <c r="E3" s="297" t="s">
        <v>72</v>
      </c>
      <c r="F3" s="297"/>
      <c r="G3" s="145" t="s">
        <v>42</v>
      </c>
      <c r="H3" s="297" t="s">
        <v>73</v>
      </c>
      <c r="I3" s="323"/>
      <c r="J3" s="297" t="s">
        <v>72</v>
      </c>
      <c r="K3" s="323"/>
    </row>
    <row r="4" spans="1:12" ht="18.75" customHeight="1">
      <c r="A4" s="321"/>
      <c r="B4" s="146" t="s">
        <v>59</v>
      </c>
      <c r="C4" s="146" t="s">
        <v>59</v>
      </c>
      <c r="D4" s="146" t="s">
        <v>9</v>
      </c>
      <c r="E4" s="146" t="s">
        <v>59</v>
      </c>
      <c r="F4" s="146" t="s">
        <v>9</v>
      </c>
      <c r="G4" s="146" t="s">
        <v>59</v>
      </c>
      <c r="H4" s="146" t="s">
        <v>59</v>
      </c>
      <c r="I4" s="146" t="s">
        <v>9</v>
      </c>
      <c r="J4" s="146" t="s">
        <v>59</v>
      </c>
      <c r="K4" s="146" t="s">
        <v>9</v>
      </c>
    </row>
    <row r="5" spans="1:12" ht="18.75" customHeight="1">
      <c r="A5" s="2" t="s">
        <v>7</v>
      </c>
      <c r="B5" s="37">
        <f t="shared" ref="B5:B12" si="0">SUM(C5,E5)</f>
        <v>2751</v>
      </c>
      <c r="C5" s="37">
        <v>792</v>
      </c>
      <c r="D5" s="95">
        <v>28.789531079607418</v>
      </c>
      <c r="E5" s="37">
        <v>1959</v>
      </c>
      <c r="F5" s="95">
        <v>71.210468920392586</v>
      </c>
      <c r="G5" s="37">
        <f t="shared" ref="G5:G13" si="1">SUM(H5,J5)</f>
        <v>1607</v>
      </c>
      <c r="H5" s="37">
        <v>627</v>
      </c>
      <c r="I5" s="95">
        <v>39.016801493466083</v>
      </c>
      <c r="J5" s="37">
        <v>980</v>
      </c>
      <c r="K5" s="95">
        <v>60.98319850653391</v>
      </c>
    </row>
    <row r="6" spans="1:12" ht="18.75" customHeight="1">
      <c r="A6" s="2" t="s">
        <v>6</v>
      </c>
      <c r="B6" s="37">
        <f t="shared" si="0"/>
        <v>2307</v>
      </c>
      <c r="C6" s="37">
        <v>579</v>
      </c>
      <c r="D6" s="95">
        <v>25.097529258777634</v>
      </c>
      <c r="E6" s="37">
        <v>1728</v>
      </c>
      <c r="F6" s="95">
        <v>74.902470741222373</v>
      </c>
      <c r="G6" s="37">
        <f t="shared" si="1"/>
        <v>1389</v>
      </c>
      <c r="H6" s="37">
        <v>454</v>
      </c>
      <c r="I6" s="95">
        <v>32.685385169186468</v>
      </c>
      <c r="J6" s="37">
        <v>935</v>
      </c>
      <c r="K6" s="95">
        <v>67.314614830813539</v>
      </c>
    </row>
    <row r="7" spans="1:12" ht="18.75" customHeight="1">
      <c r="A7" s="2" t="s">
        <v>5</v>
      </c>
      <c r="B7" s="37">
        <f t="shared" si="0"/>
        <v>2476</v>
      </c>
      <c r="C7" s="37">
        <v>503</v>
      </c>
      <c r="D7" s="95">
        <v>20.315024232633281</v>
      </c>
      <c r="E7" s="37">
        <v>1973</v>
      </c>
      <c r="F7" s="95">
        <v>79.684975767366723</v>
      </c>
      <c r="G7" s="37">
        <f t="shared" si="1"/>
        <v>1231</v>
      </c>
      <c r="H7" s="37">
        <v>313</v>
      </c>
      <c r="I7" s="95">
        <v>25.426482534524773</v>
      </c>
      <c r="J7" s="37">
        <v>918</v>
      </c>
      <c r="K7" s="95">
        <v>74.57351746547522</v>
      </c>
    </row>
    <row r="8" spans="1:12" ht="18.75" customHeight="1">
      <c r="A8" s="2" t="s">
        <v>4</v>
      </c>
      <c r="B8" s="37">
        <f t="shared" si="0"/>
        <v>3202</v>
      </c>
      <c r="C8" s="37">
        <v>631</v>
      </c>
      <c r="D8" s="95">
        <v>19.706433479075578</v>
      </c>
      <c r="E8" s="37">
        <v>2571</v>
      </c>
      <c r="F8" s="95">
        <v>80.293566520924415</v>
      </c>
      <c r="G8" s="37">
        <f t="shared" si="1"/>
        <v>1231</v>
      </c>
      <c r="H8" s="37">
        <v>262</v>
      </c>
      <c r="I8" s="95">
        <v>21.283509341998375</v>
      </c>
      <c r="J8" s="37">
        <v>969</v>
      </c>
      <c r="K8" s="95">
        <v>78.716490658001632</v>
      </c>
    </row>
    <row r="9" spans="1:12" ht="18.75" customHeight="1">
      <c r="A9" s="2" t="s">
        <v>3</v>
      </c>
      <c r="B9" s="37">
        <f t="shared" si="0"/>
        <v>6783</v>
      </c>
      <c r="C9" s="37">
        <v>1376</v>
      </c>
      <c r="D9" s="95">
        <v>20.286009140498305</v>
      </c>
      <c r="E9" s="37">
        <v>5407</v>
      </c>
      <c r="F9" s="95">
        <v>79.713990859501692</v>
      </c>
      <c r="G9" s="37">
        <f t="shared" si="1"/>
        <v>1693</v>
      </c>
      <c r="H9" s="37">
        <v>342</v>
      </c>
      <c r="I9" s="95">
        <v>20.200826934435913</v>
      </c>
      <c r="J9" s="37">
        <v>1351</v>
      </c>
      <c r="K9" s="95">
        <v>79.799173065564091</v>
      </c>
    </row>
    <row r="10" spans="1:12" ht="18.75" customHeight="1">
      <c r="A10" s="2" t="s">
        <v>2</v>
      </c>
      <c r="B10" s="37">
        <f>SUM(C10,E10)</f>
        <v>7312</v>
      </c>
      <c r="C10" s="37">
        <v>1500</v>
      </c>
      <c r="D10" s="95">
        <v>20.508613617719444</v>
      </c>
      <c r="E10" s="37">
        <v>5812</v>
      </c>
      <c r="F10" s="95">
        <v>79.491386382280567</v>
      </c>
      <c r="G10" s="37">
        <f t="shared" si="1"/>
        <v>2985</v>
      </c>
      <c r="H10" s="37">
        <v>657</v>
      </c>
      <c r="I10" s="95">
        <v>22.010050251256281</v>
      </c>
      <c r="J10" s="37">
        <v>2328</v>
      </c>
      <c r="K10" s="95">
        <v>77.989949748743712</v>
      </c>
    </row>
    <row r="11" spans="1:12" ht="18.75" customHeight="1">
      <c r="A11" s="2" t="s">
        <v>1</v>
      </c>
      <c r="B11" s="37">
        <f t="shared" si="0"/>
        <v>6304</v>
      </c>
      <c r="C11" s="37">
        <v>1407</v>
      </c>
      <c r="D11" s="95">
        <v>22.315622521808091</v>
      </c>
      <c r="E11" s="37">
        <v>4897</v>
      </c>
      <c r="F11" s="95">
        <v>77.684377478191919</v>
      </c>
      <c r="G11" s="37">
        <f t="shared" si="1"/>
        <v>3291</v>
      </c>
      <c r="H11" s="37">
        <v>771</v>
      </c>
      <c r="I11" s="95">
        <v>23.427529626253417</v>
      </c>
      <c r="J11" s="37">
        <v>2520</v>
      </c>
      <c r="K11" s="95">
        <v>76.572470373746583</v>
      </c>
    </row>
    <row r="12" spans="1:12" ht="18.75" customHeight="1">
      <c r="A12" s="2" t="s">
        <v>0</v>
      </c>
      <c r="B12" s="37">
        <f t="shared" si="0"/>
        <v>5898</v>
      </c>
      <c r="C12" s="37">
        <v>962</v>
      </c>
      <c r="D12" s="95">
        <v>16.305084745762713</v>
      </c>
      <c r="E12" s="37">
        <v>4936</v>
      </c>
      <c r="F12" s="95">
        <v>83.694915254237287</v>
      </c>
      <c r="G12" s="37">
        <f t="shared" si="1"/>
        <v>2636</v>
      </c>
      <c r="H12" s="37">
        <v>605</v>
      </c>
      <c r="I12" s="95">
        <v>22.95144157814871</v>
      </c>
      <c r="J12" s="37">
        <v>2031</v>
      </c>
      <c r="K12" s="95">
        <v>77.048558421851283</v>
      </c>
    </row>
    <row r="13" spans="1:12" ht="18.75" customHeight="1">
      <c r="A13" s="2" t="s">
        <v>228</v>
      </c>
      <c r="B13" s="37">
        <f>SUM(C13,E13)</f>
        <v>6561</v>
      </c>
      <c r="C13" s="37">
        <v>953</v>
      </c>
      <c r="D13" s="95">
        <v>14.529653910657112</v>
      </c>
      <c r="E13" s="37">
        <v>5608</v>
      </c>
      <c r="F13" s="95">
        <v>85.470346089342883</v>
      </c>
      <c r="G13" s="37">
        <f t="shared" si="1"/>
        <v>1923</v>
      </c>
      <c r="H13" s="37">
        <v>334</v>
      </c>
      <c r="I13" s="95">
        <v>17.368694747789899</v>
      </c>
      <c r="J13" s="37">
        <v>1589</v>
      </c>
      <c r="K13" s="95">
        <v>82.631305252210097</v>
      </c>
    </row>
    <row r="14" spans="1:12" s="88" customFormat="1" ht="20.25" customHeight="1">
      <c r="A14" s="1" t="s">
        <v>247</v>
      </c>
      <c r="B14" s="41">
        <v>6509</v>
      </c>
      <c r="C14" s="41">
        <v>1599</v>
      </c>
      <c r="D14" s="96">
        <v>24.56598555845752</v>
      </c>
      <c r="E14" s="41">
        <v>4910</v>
      </c>
      <c r="F14" s="96">
        <v>75.434014441542473</v>
      </c>
      <c r="G14" s="41">
        <v>2794</v>
      </c>
      <c r="H14" s="41">
        <v>530</v>
      </c>
      <c r="I14" s="96">
        <v>18.969219756621332</v>
      </c>
      <c r="J14" s="41">
        <v>2264</v>
      </c>
      <c r="K14" s="96">
        <v>81.030780243378672</v>
      </c>
    </row>
    <row r="15" spans="1:12">
      <c r="A15" s="259" t="s">
        <v>148</v>
      </c>
      <c r="B15" s="317"/>
      <c r="C15" s="318"/>
      <c r="D15" s="317"/>
      <c r="E15" s="47"/>
      <c r="F15" s="46"/>
      <c r="G15" s="47"/>
      <c r="H15" s="46"/>
      <c r="I15" s="46"/>
      <c r="J15" s="77"/>
      <c r="K15" s="4"/>
    </row>
    <row r="16" spans="1:12" ht="46.5" customHeight="1">
      <c r="A16" s="316" t="s">
        <v>381</v>
      </c>
      <c r="B16" s="316"/>
      <c r="C16" s="316"/>
      <c r="D16" s="316"/>
      <c r="E16" s="316"/>
      <c r="F16" s="316"/>
      <c r="G16" s="316"/>
      <c r="H16" s="316"/>
      <c r="I16" s="316"/>
      <c r="J16" s="316"/>
      <c r="K16" s="316"/>
    </row>
  </sheetData>
  <mergeCells count="10">
    <mergeCell ref="A16:K16"/>
    <mergeCell ref="A15:D15"/>
    <mergeCell ref="A1:K1"/>
    <mergeCell ref="A2:A4"/>
    <mergeCell ref="B2:F2"/>
    <mergeCell ref="G2:K2"/>
    <mergeCell ref="C3:D3"/>
    <mergeCell ref="E3:F3"/>
    <mergeCell ref="H3:I3"/>
    <mergeCell ref="J3:K3"/>
  </mergeCells>
  <phoneticPr fontId="19" type="noConversion"/>
  <hyperlinks>
    <hyperlink ref="L1" location="本篇表次!A1" display="回本篇表次"/>
  </hyperlinks>
  <printOptions horizontalCentered="1" verticalCentered="1"/>
  <pageMargins left="0.39370078740157483" right="0.39370078740157483" top="0.74803149606299213" bottom="0.74803149606299213" header="0.31496062992125984" footer="0.31496062992125984"/>
  <pageSetup paperSize="224" scale="92" firstPageNumber="262" orientation="landscape" r:id="rId1"/>
  <headerFooter differentOddEven="1" scaleWithDoc="0">
    <evenHeader>&amp;R&amp;"標楷體,標準"&amp;8第四篇　特定類型犯罪者之犯罪趨勢與處遇</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26"/>
  <sheetViews>
    <sheetView showGridLines="0" zoomScaleNormal="100" workbookViewId="0">
      <selection activeCell="G1" sqref="G1"/>
    </sheetView>
  </sheetViews>
  <sheetFormatPr defaultColWidth="8.875" defaultRowHeight="20.25"/>
  <cols>
    <col min="1" max="1" width="10.375" style="207" customWidth="1"/>
    <col min="2" max="2" width="21.25" style="207" customWidth="1"/>
    <col min="3" max="6" width="18.625" style="207" customWidth="1"/>
    <col min="7" max="7" width="12.625" style="207" bestFit="1" customWidth="1"/>
    <col min="8" max="11" width="11.125" style="207" hidden="1" customWidth="1"/>
    <col min="12" max="12" width="9.625" style="207" hidden="1" customWidth="1"/>
    <col min="13" max="16" width="9" style="207" hidden="1" customWidth="1"/>
    <col min="17" max="252" width="8.875" style="207"/>
    <col min="253" max="254" width="7.375" style="207" customWidth="1"/>
    <col min="255" max="263" width="13.125" style="207" customWidth="1"/>
    <col min="264" max="508" width="8.875" style="207"/>
    <col min="509" max="510" width="7.375" style="207" customWidth="1"/>
    <col min="511" max="519" width="13.125" style="207" customWidth="1"/>
    <col min="520" max="764" width="8.875" style="207"/>
    <col min="765" max="766" width="7.375" style="207" customWidth="1"/>
    <col min="767" max="775" width="13.125" style="207" customWidth="1"/>
    <col min="776" max="1020" width="8.875" style="207"/>
    <col min="1021" max="1022" width="7.375" style="207" customWidth="1"/>
    <col min="1023" max="1031" width="13.125" style="207" customWidth="1"/>
    <col min="1032" max="1276" width="8.875" style="207"/>
    <col min="1277" max="1278" width="7.375" style="207" customWidth="1"/>
    <col min="1279" max="1287" width="13.125" style="207" customWidth="1"/>
    <col min="1288" max="1532" width="8.875" style="207"/>
    <col min="1533" max="1534" width="7.375" style="207" customWidth="1"/>
    <col min="1535" max="1543" width="13.125" style="207" customWidth="1"/>
    <col min="1544" max="1788" width="8.875" style="207"/>
    <col min="1789" max="1790" width="7.375" style="207" customWidth="1"/>
    <col min="1791" max="1799" width="13.125" style="207" customWidth="1"/>
    <col min="1800" max="2044" width="8.875" style="207"/>
    <col min="2045" max="2046" width="7.375" style="207" customWidth="1"/>
    <col min="2047" max="2055" width="13.125" style="207" customWidth="1"/>
    <col min="2056" max="2300" width="8.875" style="207"/>
    <col min="2301" max="2302" width="7.375" style="207" customWidth="1"/>
    <col min="2303" max="2311" width="13.125" style="207" customWidth="1"/>
    <col min="2312" max="2556" width="8.875" style="207"/>
    <col min="2557" max="2558" width="7.375" style="207" customWidth="1"/>
    <col min="2559" max="2567" width="13.125" style="207" customWidth="1"/>
    <col min="2568" max="2812" width="8.875" style="207"/>
    <col min="2813" max="2814" width="7.375" style="207" customWidth="1"/>
    <col min="2815" max="2823" width="13.125" style="207" customWidth="1"/>
    <col min="2824" max="3068" width="8.875" style="207"/>
    <col min="3069" max="3070" width="7.375" style="207" customWidth="1"/>
    <col min="3071" max="3079" width="13.125" style="207" customWidth="1"/>
    <col min="3080" max="3324" width="8.875" style="207"/>
    <col min="3325" max="3326" width="7.375" style="207" customWidth="1"/>
    <col min="3327" max="3335" width="13.125" style="207" customWidth="1"/>
    <col min="3336" max="3580" width="8.875" style="207"/>
    <col min="3581" max="3582" width="7.375" style="207" customWidth="1"/>
    <col min="3583" max="3591" width="13.125" style="207" customWidth="1"/>
    <col min="3592" max="3836" width="8.875" style="207"/>
    <col min="3837" max="3838" width="7.375" style="207" customWidth="1"/>
    <col min="3839" max="3847" width="13.125" style="207" customWidth="1"/>
    <col min="3848" max="4092" width="8.875" style="207"/>
    <col min="4093" max="4094" width="7.375" style="207" customWidth="1"/>
    <col min="4095" max="4103" width="13.125" style="207" customWidth="1"/>
    <col min="4104" max="4348" width="8.875" style="207"/>
    <col min="4349" max="4350" width="7.375" style="207" customWidth="1"/>
    <col min="4351" max="4359" width="13.125" style="207" customWidth="1"/>
    <col min="4360" max="4604" width="8.875" style="207"/>
    <col min="4605" max="4606" width="7.375" style="207" customWidth="1"/>
    <col min="4607" max="4615" width="13.125" style="207" customWidth="1"/>
    <col min="4616" max="4860" width="8.875" style="207"/>
    <col min="4861" max="4862" width="7.375" style="207" customWidth="1"/>
    <col min="4863" max="4871" width="13.125" style="207" customWidth="1"/>
    <col min="4872" max="5116" width="8.875" style="207"/>
    <col min="5117" max="5118" width="7.375" style="207" customWidth="1"/>
    <col min="5119" max="5127" width="13.125" style="207" customWidth="1"/>
    <col min="5128" max="5372" width="8.875" style="207"/>
    <col min="5373" max="5374" width="7.375" style="207" customWidth="1"/>
    <col min="5375" max="5383" width="13.125" style="207" customWidth="1"/>
    <col min="5384" max="5628" width="8.875" style="207"/>
    <col min="5629" max="5630" width="7.375" style="207" customWidth="1"/>
    <col min="5631" max="5639" width="13.125" style="207" customWidth="1"/>
    <col min="5640" max="5884" width="8.875" style="207"/>
    <col min="5885" max="5886" width="7.375" style="207" customWidth="1"/>
    <col min="5887" max="5895" width="13.125" style="207" customWidth="1"/>
    <col min="5896" max="6140" width="8.875" style="207"/>
    <col min="6141" max="6142" width="7.375" style="207" customWidth="1"/>
    <col min="6143" max="6151" width="13.125" style="207" customWidth="1"/>
    <col min="6152" max="6396" width="8.875" style="207"/>
    <col min="6397" max="6398" width="7.375" style="207" customWidth="1"/>
    <col min="6399" max="6407" width="13.125" style="207" customWidth="1"/>
    <col min="6408" max="6652" width="8.875" style="207"/>
    <col min="6653" max="6654" width="7.375" style="207" customWidth="1"/>
    <col min="6655" max="6663" width="13.125" style="207" customWidth="1"/>
    <col min="6664" max="6908" width="8.875" style="207"/>
    <col min="6909" max="6910" width="7.375" style="207" customWidth="1"/>
    <col min="6911" max="6919" width="13.125" style="207" customWidth="1"/>
    <col min="6920" max="7164" width="8.875" style="207"/>
    <col min="7165" max="7166" width="7.375" style="207" customWidth="1"/>
    <col min="7167" max="7175" width="13.125" style="207" customWidth="1"/>
    <col min="7176" max="7420" width="8.875" style="207"/>
    <col min="7421" max="7422" width="7.375" style="207" customWidth="1"/>
    <col min="7423" max="7431" width="13.125" style="207" customWidth="1"/>
    <col min="7432" max="7676" width="8.875" style="207"/>
    <col min="7677" max="7678" width="7.375" style="207" customWidth="1"/>
    <col min="7679" max="7687" width="13.125" style="207" customWidth="1"/>
    <col min="7688" max="7932" width="8.875" style="207"/>
    <col min="7933" max="7934" width="7.375" style="207" customWidth="1"/>
    <col min="7935" max="7943" width="13.125" style="207" customWidth="1"/>
    <col min="7944" max="8188" width="8.875" style="207"/>
    <col min="8189" max="8190" width="7.375" style="207" customWidth="1"/>
    <col min="8191" max="8199" width="13.125" style="207" customWidth="1"/>
    <col min="8200" max="8444" width="8.875" style="207"/>
    <col min="8445" max="8446" width="7.375" style="207" customWidth="1"/>
    <col min="8447" max="8455" width="13.125" style="207" customWidth="1"/>
    <col min="8456" max="8700" width="8.875" style="207"/>
    <col min="8701" max="8702" width="7.375" style="207" customWidth="1"/>
    <col min="8703" max="8711" width="13.125" style="207" customWidth="1"/>
    <col min="8712" max="8956" width="8.875" style="207"/>
    <col min="8957" max="8958" width="7.375" style="207" customWidth="1"/>
    <col min="8959" max="8967" width="13.125" style="207" customWidth="1"/>
    <col min="8968" max="9212" width="8.875" style="207"/>
    <col min="9213" max="9214" width="7.375" style="207" customWidth="1"/>
    <col min="9215" max="9223" width="13.125" style="207" customWidth="1"/>
    <col min="9224" max="9468" width="8.875" style="207"/>
    <col min="9469" max="9470" width="7.375" style="207" customWidth="1"/>
    <col min="9471" max="9479" width="13.125" style="207" customWidth="1"/>
    <col min="9480" max="9724" width="8.875" style="207"/>
    <col min="9725" max="9726" width="7.375" style="207" customWidth="1"/>
    <col min="9727" max="9735" width="13.125" style="207" customWidth="1"/>
    <col min="9736" max="9980" width="8.875" style="207"/>
    <col min="9981" max="9982" width="7.375" style="207" customWidth="1"/>
    <col min="9983" max="9991" width="13.125" style="207" customWidth="1"/>
    <col min="9992" max="10236" width="8.875" style="207"/>
    <col min="10237" max="10238" width="7.375" style="207" customWidth="1"/>
    <col min="10239" max="10247" width="13.125" style="207" customWidth="1"/>
    <col min="10248" max="10492" width="8.875" style="207"/>
    <col min="10493" max="10494" width="7.375" style="207" customWidth="1"/>
    <col min="10495" max="10503" width="13.125" style="207" customWidth="1"/>
    <col min="10504" max="10748" width="8.875" style="207"/>
    <col min="10749" max="10750" width="7.375" style="207" customWidth="1"/>
    <col min="10751" max="10759" width="13.125" style="207" customWidth="1"/>
    <col min="10760" max="11004" width="8.875" style="207"/>
    <col min="11005" max="11006" width="7.375" style="207" customWidth="1"/>
    <col min="11007" max="11015" width="13.125" style="207" customWidth="1"/>
    <col min="11016" max="11260" width="8.875" style="207"/>
    <col min="11261" max="11262" width="7.375" style="207" customWidth="1"/>
    <col min="11263" max="11271" width="13.125" style="207" customWidth="1"/>
    <col min="11272" max="11516" width="8.875" style="207"/>
    <col min="11517" max="11518" width="7.375" style="207" customWidth="1"/>
    <col min="11519" max="11527" width="13.125" style="207" customWidth="1"/>
    <col min="11528" max="11772" width="8.875" style="207"/>
    <col min="11773" max="11774" width="7.375" style="207" customWidth="1"/>
    <col min="11775" max="11783" width="13.125" style="207" customWidth="1"/>
    <col min="11784" max="12028" width="8.875" style="207"/>
    <col min="12029" max="12030" width="7.375" style="207" customWidth="1"/>
    <col min="12031" max="12039" width="13.125" style="207" customWidth="1"/>
    <col min="12040" max="12284" width="8.875" style="207"/>
    <col min="12285" max="12286" width="7.375" style="207" customWidth="1"/>
    <col min="12287" max="12295" width="13.125" style="207" customWidth="1"/>
    <col min="12296" max="12540" width="8.875" style="207"/>
    <col min="12541" max="12542" width="7.375" style="207" customWidth="1"/>
    <col min="12543" max="12551" width="13.125" style="207" customWidth="1"/>
    <col min="12552" max="12796" width="8.875" style="207"/>
    <col min="12797" max="12798" width="7.375" style="207" customWidth="1"/>
    <col min="12799" max="12807" width="13.125" style="207" customWidth="1"/>
    <col min="12808" max="13052" width="8.875" style="207"/>
    <col min="13053" max="13054" width="7.375" style="207" customWidth="1"/>
    <col min="13055" max="13063" width="13.125" style="207" customWidth="1"/>
    <col min="13064" max="13308" width="8.875" style="207"/>
    <col min="13309" max="13310" width="7.375" style="207" customWidth="1"/>
    <col min="13311" max="13319" width="13.125" style="207" customWidth="1"/>
    <col min="13320" max="13564" width="8.875" style="207"/>
    <col min="13565" max="13566" width="7.375" style="207" customWidth="1"/>
    <col min="13567" max="13575" width="13.125" style="207" customWidth="1"/>
    <col min="13576" max="13820" width="8.875" style="207"/>
    <col min="13821" max="13822" width="7.375" style="207" customWidth="1"/>
    <col min="13823" max="13831" width="13.125" style="207" customWidth="1"/>
    <col min="13832" max="14076" width="8.875" style="207"/>
    <col min="14077" max="14078" width="7.375" style="207" customWidth="1"/>
    <col min="14079" max="14087" width="13.125" style="207" customWidth="1"/>
    <col min="14088" max="14332" width="8.875" style="207"/>
    <col min="14333" max="14334" width="7.375" style="207" customWidth="1"/>
    <col min="14335" max="14343" width="13.125" style="207" customWidth="1"/>
    <col min="14344" max="14588" width="8.875" style="207"/>
    <col min="14589" max="14590" width="7.375" style="207" customWidth="1"/>
    <col min="14591" max="14599" width="13.125" style="207" customWidth="1"/>
    <col min="14600" max="14844" width="8.875" style="207"/>
    <col min="14845" max="14846" width="7.375" style="207" customWidth="1"/>
    <col min="14847" max="14855" width="13.125" style="207" customWidth="1"/>
    <col min="14856" max="15100" width="8.875" style="207"/>
    <col min="15101" max="15102" width="7.375" style="207" customWidth="1"/>
    <col min="15103" max="15111" width="13.125" style="207" customWidth="1"/>
    <col min="15112" max="15356" width="8.875" style="207"/>
    <col min="15357" max="15358" width="7.375" style="207" customWidth="1"/>
    <col min="15359" max="15367" width="13.125" style="207" customWidth="1"/>
    <col min="15368" max="15612" width="8.875" style="207"/>
    <col min="15613" max="15614" width="7.375" style="207" customWidth="1"/>
    <col min="15615" max="15623" width="13.125" style="207" customWidth="1"/>
    <col min="15624" max="15868" width="8.875" style="207"/>
    <col min="15869" max="15870" width="7.375" style="207" customWidth="1"/>
    <col min="15871" max="15879" width="13.125" style="207" customWidth="1"/>
    <col min="15880" max="16124" width="8.875" style="207"/>
    <col min="16125" max="16126" width="7.375" style="207" customWidth="1"/>
    <col min="16127" max="16135" width="13.125" style="207" customWidth="1"/>
    <col min="16136" max="16384" width="8.875" style="207"/>
  </cols>
  <sheetData>
    <row r="1" spans="1:16" s="223" customFormat="1" ht="29.25" customHeight="1">
      <c r="A1" s="326" t="s">
        <v>411</v>
      </c>
      <c r="B1" s="326"/>
      <c r="C1" s="326"/>
      <c r="D1" s="326"/>
      <c r="E1" s="326"/>
      <c r="F1" s="326"/>
      <c r="G1" s="225" t="s">
        <v>413</v>
      </c>
    </row>
    <row r="2" spans="1:16" s="209" customFormat="1" ht="15" customHeight="1">
      <c r="A2" s="333" t="s">
        <v>412</v>
      </c>
      <c r="B2" s="333"/>
      <c r="C2" s="333"/>
      <c r="D2" s="333"/>
      <c r="E2" s="333"/>
      <c r="F2" s="333"/>
    </row>
    <row r="3" spans="1:16" s="209" customFormat="1" ht="15" customHeight="1">
      <c r="A3" s="222"/>
      <c r="B3" s="221"/>
      <c r="C3" s="221"/>
      <c r="D3" s="221"/>
      <c r="E3" s="221"/>
      <c r="F3" s="220" t="s">
        <v>410</v>
      </c>
    </row>
    <row r="4" spans="1:16" s="216" customFormat="1" ht="25.5" customHeight="1">
      <c r="A4" s="327"/>
      <c r="B4" s="329" t="s">
        <v>409</v>
      </c>
      <c r="C4" s="331" t="s">
        <v>408</v>
      </c>
      <c r="D4" s="331"/>
      <c r="E4" s="331"/>
      <c r="F4" s="331"/>
    </row>
    <row r="5" spans="1:16" s="216" customFormat="1" ht="95.1" customHeight="1">
      <c r="A5" s="328"/>
      <c r="B5" s="330"/>
      <c r="C5" s="219" t="s">
        <v>407</v>
      </c>
      <c r="D5" s="218" t="s">
        <v>406</v>
      </c>
      <c r="E5" s="217" t="s">
        <v>405</v>
      </c>
      <c r="F5" s="217" t="s">
        <v>404</v>
      </c>
      <c r="I5" s="216" t="s">
        <v>403</v>
      </c>
      <c r="J5" s="216" t="s">
        <v>402</v>
      </c>
      <c r="K5" s="216" t="s">
        <v>401</v>
      </c>
      <c r="L5" s="216" t="s">
        <v>400</v>
      </c>
      <c r="M5" s="216" t="s">
        <v>399</v>
      </c>
      <c r="N5" s="216" t="s">
        <v>398</v>
      </c>
      <c r="O5" s="216" t="s">
        <v>397</v>
      </c>
      <c r="P5" s="216" t="s">
        <v>396</v>
      </c>
    </row>
    <row r="6" spans="1:16" s="209" customFormat="1" ht="25.5" customHeight="1">
      <c r="A6" s="215" t="s">
        <v>395</v>
      </c>
      <c r="B6" s="214">
        <v>7214</v>
      </c>
      <c r="C6" s="214" t="str">
        <f t="shared" ref="C6:F10" si="0">IF(I6=0,"-",CONCATENATE(TEXT(I6,"#,##0")," ","(",TEXT(M6,"#,##0.00"),"%",")"))</f>
        <v>3,064 (42.47%)</v>
      </c>
      <c r="D6" s="214" t="str">
        <f t="shared" si="0"/>
        <v>1,477 (20.47%)</v>
      </c>
      <c r="E6" s="214" t="str">
        <f t="shared" si="0"/>
        <v>929 (12.88%)</v>
      </c>
      <c r="F6" s="214" t="str">
        <f t="shared" si="0"/>
        <v>658 (9.12%)</v>
      </c>
      <c r="H6" s="209" t="s">
        <v>394</v>
      </c>
      <c r="I6" s="209">
        <v>3064</v>
      </c>
      <c r="J6" s="209">
        <v>1477</v>
      </c>
      <c r="K6" s="209">
        <v>929</v>
      </c>
      <c r="L6" s="209">
        <v>658</v>
      </c>
      <c r="M6" s="209">
        <f t="shared" ref="M6:P10" si="1">ROUND(I6/$B6*100,2)</f>
        <v>42.47</v>
      </c>
      <c r="N6" s="209">
        <f t="shared" si="1"/>
        <v>20.47</v>
      </c>
      <c r="O6" s="209">
        <f t="shared" si="1"/>
        <v>12.88</v>
      </c>
      <c r="P6" s="209">
        <f t="shared" si="1"/>
        <v>9.1199999999999992</v>
      </c>
    </row>
    <row r="7" spans="1:16" s="209" customFormat="1" ht="25.5" customHeight="1">
      <c r="A7" s="215" t="s">
        <v>1</v>
      </c>
      <c r="B7" s="214">
        <v>6234</v>
      </c>
      <c r="C7" s="214" t="str">
        <f t="shared" si="0"/>
        <v>1,986 (31.86%)</v>
      </c>
      <c r="D7" s="214" t="str">
        <f t="shared" si="0"/>
        <v>1,045 (16.76%)</v>
      </c>
      <c r="E7" s="214" t="str">
        <f t="shared" si="0"/>
        <v>591 (9.48%)</v>
      </c>
      <c r="F7" s="214" t="str">
        <f t="shared" si="0"/>
        <v>350 (5.61%)</v>
      </c>
      <c r="H7" s="209" t="s">
        <v>393</v>
      </c>
      <c r="I7" s="209">
        <v>1986</v>
      </c>
      <c r="J7" s="209">
        <v>1045</v>
      </c>
      <c r="K7" s="209">
        <v>591</v>
      </c>
      <c r="L7" s="209">
        <v>350</v>
      </c>
      <c r="M7" s="209">
        <f t="shared" si="1"/>
        <v>31.86</v>
      </c>
      <c r="N7" s="209">
        <f t="shared" si="1"/>
        <v>16.760000000000002</v>
      </c>
      <c r="O7" s="209">
        <f t="shared" si="1"/>
        <v>9.48</v>
      </c>
      <c r="P7" s="209">
        <f t="shared" si="1"/>
        <v>5.61</v>
      </c>
    </row>
    <row r="8" spans="1:16" s="209" customFormat="1" ht="25.5" customHeight="1">
      <c r="A8" s="215" t="s">
        <v>0</v>
      </c>
      <c r="B8" s="214">
        <v>5831</v>
      </c>
      <c r="C8" s="214" t="str">
        <f t="shared" si="0"/>
        <v>1,177 (20.19%)</v>
      </c>
      <c r="D8" s="214" t="str">
        <f t="shared" si="0"/>
        <v>591 (10.14%)</v>
      </c>
      <c r="E8" s="214" t="str">
        <f t="shared" si="0"/>
        <v>323 (5.54%)</v>
      </c>
      <c r="F8" s="214" t="str">
        <f t="shared" si="0"/>
        <v>263 (4.51%)</v>
      </c>
      <c r="H8" s="209" t="s">
        <v>392</v>
      </c>
      <c r="I8" s="209">
        <v>1177</v>
      </c>
      <c r="J8" s="209">
        <v>591</v>
      </c>
      <c r="K8" s="209">
        <v>323</v>
      </c>
      <c r="L8" s="209">
        <v>263</v>
      </c>
      <c r="M8" s="209">
        <f t="shared" si="1"/>
        <v>20.190000000000001</v>
      </c>
      <c r="N8" s="209">
        <f t="shared" si="1"/>
        <v>10.14</v>
      </c>
      <c r="O8" s="209">
        <f t="shared" si="1"/>
        <v>5.54</v>
      </c>
      <c r="P8" s="209">
        <f t="shared" si="1"/>
        <v>4.51</v>
      </c>
    </row>
    <row r="9" spans="1:16" s="209" customFormat="1" ht="25.5" customHeight="1">
      <c r="A9" s="215" t="s">
        <v>228</v>
      </c>
      <c r="B9" s="214">
        <v>6479</v>
      </c>
      <c r="C9" s="214" t="str">
        <f t="shared" si="0"/>
        <v>862 (13.30%)</v>
      </c>
      <c r="D9" s="214" t="str">
        <f t="shared" si="0"/>
        <v>477 (7.36%)</v>
      </c>
      <c r="E9" s="214" t="str">
        <f t="shared" si="0"/>
        <v>302 (4.66%)</v>
      </c>
      <c r="F9" s="214" t="str">
        <f t="shared" si="0"/>
        <v>83 (1.28%)</v>
      </c>
      <c r="H9" s="209" t="s">
        <v>391</v>
      </c>
      <c r="I9" s="209">
        <v>862</v>
      </c>
      <c r="J9" s="209">
        <v>477</v>
      </c>
      <c r="K9" s="209">
        <v>302</v>
      </c>
      <c r="L9" s="209">
        <v>83</v>
      </c>
      <c r="M9" s="209">
        <f t="shared" si="1"/>
        <v>13.3</v>
      </c>
      <c r="N9" s="209">
        <f t="shared" si="1"/>
        <v>7.36</v>
      </c>
      <c r="O9" s="209">
        <f t="shared" si="1"/>
        <v>4.66</v>
      </c>
      <c r="P9" s="209">
        <f t="shared" si="1"/>
        <v>1.28</v>
      </c>
    </row>
    <row r="10" spans="1:16" s="209" customFormat="1" ht="25.5" customHeight="1">
      <c r="A10" s="215" t="s">
        <v>390</v>
      </c>
      <c r="B10" s="214">
        <v>5711</v>
      </c>
      <c r="C10" s="214" t="str">
        <f t="shared" si="0"/>
        <v>221 (3.87%)</v>
      </c>
      <c r="D10" s="214" t="str">
        <f t="shared" si="0"/>
        <v>215 (3.76%)</v>
      </c>
      <c r="E10" s="214" t="str">
        <f t="shared" si="0"/>
        <v>6 (0.11%)</v>
      </c>
      <c r="F10" s="214" t="str">
        <f t="shared" si="0"/>
        <v>-</v>
      </c>
      <c r="H10" s="209" t="s">
        <v>389</v>
      </c>
      <c r="I10" s="209">
        <v>221</v>
      </c>
      <c r="J10" s="209">
        <v>215</v>
      </c>
      <c r="K10" s="209">
        <v>6</v>
      </c>
      <c r="L10" s="209">
        <v>0</v>
      </c>
      <c r="M10" s="209">
        <f t="shared" si="1"/>
        <v>3.87</v>
      </c>
      <c r="N10" s="209">
        <f t="shared" si="1"/>
        <v>3.76</v>
      </c>
      <c r="O10" s="209">
        <f t="shared" si="1"/>
        <v>0.11</v>
      </c>
      <c r="P10" s="209">
        <f t="shared" si="1"/>
        <v>0</v>
      </c>
    </row>
    <row r="11" spans="1:16" s="209" customFormat="1" ht="18" customHeight="1">
      <c r="A11" s="332" t="s">
        <v>388</v>
      </c>
      <c r="B11" s="332"/>
      <c r="C11" s="332"/>
      <c r="D11" s="332"/>
      <c r="E11" s="332"/>
      <c r="F11" s="332"/>
    </row>
    <row r="12" spans="1:16" s="209" customFormat="1" ht="66" customHeight="1">
      <c r="A12" s="324" t="s">
        <v>387</v>
      </c>
      <c r="B12" s="324"/>
      <c r="C12" s="324"/>
      <c r="D12" s="324"/>
      <c r="E12" s="324"/>
      <c r="F12" s="324"/>
      <c r="H12" s="208"/>
      <c r="I12" s="208"/>
      <c r="J12" s="208"/>
      <c r="K12" s="208"/>
      <c r="L12" s="208"/>
      <c r="M12" s="208"/>
      <c r="N12" s="208"/>
      <c r="O12" s="208"/>
      <c r="P12" s="208"/>
    </row>
    <row r="13" spans="1:16" s="209" customFormat="1" ht="18" customHeight="1">
      <c r="A13" s="212"/>
      <c r="B13" s="210"/>
      <c r="C13" s="210"/>
      <c r="D13" s="210"/>
      <c r="E13" s="210"/>
      <c r="F13" s="210"/>
      <c r="H13" s="213"/>
      <c r="I13" s="208"/>
      <c r="J13" s="208"/>
      <c r="K13" s="208"/>
      <c r="L13" s="208"/>
      <c r="M13" s="208"/>
      <c r="N13" s="208"/>
      <c r="O13" s="208"/>
      <c r="P13" s="208"/>
    </row>
    <row r="14" spans="1:16" s="209" customFormat="1" ht="18" customHeight="1">
      <c r="A14" s="212"/>
      <c r="B14" s="210"/>
      <c r="C14" s="210"/>
      <c r="D14" s="210"/>
      <c r="E14" s="210"/>
      <c r="F14" s="210"/>
      <c r="H14" s="208"/>
      <c r="I14" s="208"/>
      <c r="J14" s="208"/>
      <c r="K14" s="208"/>
      <c r="L14" s="208"/>
      <c r="M14" s="208"/>
      <c r="N14" s="208"/>
      <c r="O14" s="208"/>
      <c r="P14" s="208"/>
    </row>
    <row r="15" spans="1:16" s="209" customFormat="1" ht="18" customHeight="1">
      <c r="A15" s="212"/>
      <c r="B15" s="325"/>
      <c r="C15" s="325"/>
      <c r="D15" s="210"/>
      <c r="E15" s="210"/>
      <c r="F15" s="210"/>
      <c r="H15" s="208"/>
      <c r="I15" s="208"/>
      <c r="J15" s="208"/>
      <c r="K15" s="208"/>
      <c r="L15" s="208"/>
      <c r="M15" s="208"/>
      <c r="N15" s="208"/>
      <c r="O15" s="208"/>
      <c r="P15" s="208"/>
    </row>
    <row r="16" spans="1:16" s="209" customFormat="1" ht="18" customHeight="1">
      <c r="A16" s="211"/>
      <c r="B16" s="210"/>
      <c r="C16" s="210"/>
      <c r="D16" s="210"/>
      <c r="E16" s="210"/>
      <c r="F16" s="210"/>
      <c r="H16" s="208"/>
      <c r="I16" s="208"/>
      <c r="J16" s="208"/>
      <c r="K16" s="208"/>
      <c r="L16" s="208"/>
      <c r="M16" s="208"/>
      <c r="N16" s="208"/>
      <c r="O16" s="208"/>
      <c r="P16" s="208"/>
    </row>
    <row r="17" spans="1:16" s="209" customFormat="1" ht="18" customHeight="1">
      <c r="A17" s="207"/>
      <c r="B17" s="207"/>
      <c r="C17" s="207"/>
      <c r="D17" s="207"/>
      <c r="E17" s="207"/>
      <c r="F17" s="207"/>
      <c r="H17" s="207"/>
      <c r="I17" s="207"/>
      <c r="J17" s="207"/>
      <c r="K17" s="207"/>
      <c r="L17" s="207"/>
      <c r="M17" s="207"/>
      <c r="N17" s="207"/>
      <c r="O17" s="207"/>
      <c r="P17" s="207"/>
    </row>
    <row r="18" spans="1:16" s="209" customFormat="1" ht="18" customHeight="1">
      <c r="A18" s="207"/>
      <c r="B18" s="207"/>
      <c r="C18" s="207" t="s">
        <v>386</v>
      </c>
      <c r="D18" s="207"/>
      <c r="E18" s="207"/>
      <c r="F18" s="207"/>
      <c r="H18" s="207"/>
      <c r="I18" s="207"/>
      <c r="J18" s="207"/>
      <c r="K18" s="207"/>
      <c r="L18" s="207"/>
      <c r="M18" s="207"/>
      <c r="N18" s="207"/>
      <c r="O18" s="207"/>
      <c r="P18" s="207"/>
    </row>
    <row r="19" spans="1:16" s="209" customFormat="1" ht="18" customHeight="1">
      <c r="A19" s="207"/>
      <c r="B19" s="207"/>
      <c r="C19" s="207" t="s">
        <v>386</v>
      </c>
      <c r="D19" s="207"/>
      <c r="E19" s="207" t="s">
        <v>386</v>
      </c>
      <c r="F19" s="207"/>
      <c r="H19" s="207"/>
      <c r="I19" s="207"/>
      <c r="J19" s="207"/>
      <c r="K19" s="207"/>
      <c r="L19" s="207"/>
      <c r="M19" s="207"/>
      <c r="N19" s="207"/>
      <c r="O19" s="207"/>
      <c r="P19" s="207"/>
    </row>
    <row r="20" spans="1:16" s="209" customFormat="1" ht="18" customHeight="1">
      <c r="A20" s="207"/>
      <c r="B20" s="207"/>
      <c r="C20" s="207"/>
      <c r="D20" s="207"/>
      <c r="E20" s="207"/>
      <c r="F20" s="207"/>
      <c r="H20" s="207"/>
      <c r="I20" s="207"/>
      <c r="J20" s="207"/>
      <c r="K20" s="207"/>
      <c r="L20" s="207"/>
      <c r="M20" s="207"/>
      <c r="N20" s="207"/>
      <c r="O20" s="207"/>
      <c r="P20" s="207"/>
    </row>
    <row r="21" spans="1:16" s="209" customFormat="1">
      <c r="A21" s="207"/>
      <c r="B21" s="207"/>
      <c r="C21" s="207"/>
      <c r="D21" s="207"/>
      <c r="E21" s="207"/>
      <c r="F21" s="207"/>
      <c r="H21" s="207"/>
      <c r="I21" s="207"/>
      <c r="J21" s="207"/>
      <c r="K21" s="207"/>
      <c r="L21" s="207"/>
      <c r="M21" s="207"/>
      <c r="N21" s="207"/>
      <c r="O21" s="207"/>
      <c r="P21" s="207"/>
    </row>
    <row r="22" spans="1:16" s="208" customFormat="1" ht="60.95" customHeight="1">
      <c r="A22" s="207"/>
      <c r="B22" s="207"/>
      <c r="C22" s="207"/>
      <c r="D22" s="207"/>
      <c r="E22" s="207"/>
      <c r="F22" s="207"/>
      <c r="H22" s="207"/>
      <c r="I22" s="207"/>
      <c r="J22" s="207"/>
      <c r="K22" s="207"/>
      <c r="L22" s="207"/>
      <c r="M22" s="207"/>
      <c r="N22" s="207"/>
      <c r="O22" s="207"/>
      <c r="P22" s="207"/>
    </row>
    <row r="23" spans="1:16" s="208" customFormat="1">
      <c r="A23" s="207"/>
      <c r="B23" s="207"/>
      <c r="C23" s="207"/>
      <c r="D23" s="207"/>
      <c r="E23" s="207"/>
      <c r="F23" s="207"/>
      <c r="H23" s="207"/>
      <c r="I23" s="207"/>
      <c r="J23" s="207"/>
      <c r="K23" s="207"/>
      <c r="L23" s="207"/>
      <c r="M23" s="207"/>
      <c r="N23" s="207"/>
      <c r="O23" s="207"/>
      <c r="P23" s="207"/>
    </row>
    <row r="24" spans="1:16" s="208" customFormat="1">
      <c r="A24" s="207"/>
      <c r="B24" s="207"/>
      <c r="C24" s="207"/>
      <c r="D24" s="207"/>
      <c r="E24" s="207"/>
      <c r="F24" s="207"/>
      <c r="H24" s="207"/>
      <c r="I24" s="207"/>
      <c r="J24" s="207"/>
      <c r="K24" s="207"/>
      <c r="L24" s="207"/>
      <c r="M24" s="207"/>
      <c r="N24" s="207"/>
      <c r="O24" s="207"/>
      <c r="P24" s="207"/>
    </row>
    <row r="25" spans="1:16" s="208" customFormat="1">
      <c r="A25" s="207"/>
      <c r="B25" s="207"/>
      <c r="C25" s="207"/>
      <c r="D25" s="207"/>
      <c r="E25" s="207"/>
      <c r="F25" s="207"/>
      <c r="H25" s="207"/>
      <c r="I25" s="207"/>
      <c r="J25" s="207"/>
      <c r="K25" s="207"/>
      <c r="L25" s="207"/>
      <c r="M25" s="207"/>
      <c r="N25" s="207"/>
      <c r="O25" s="207"/>
      <c r="P25" s="207"/>
    </row>
    <row r="26" spans="1:16" s="208" customFormat="1">
      <c r="A26" s="207"/>
      <c r="B26" s="207"/>
      <c r="C26" s="207"/>
      <c r="D26" s="207"/>
      <c r="E26" s="207"/>
      <c r="F26" s="207"/>
      <c r="H26" s="207"/>
      <c r="I26" s="207"/>
      <c r="J26" s="207"/>
      <c r="K26" s="207"/>
      <c r="L26" s="207"/>
      <c r="M26" s="207"/>
      <c r="N26" s="207"/>
      <c r="O26" s="207"/>
      <c r="P26" s="207"/>
    </row>
  </sheetData>
  <mergeCells count="8">
    <mergeCell ref="A12:F12"/>
    <mergeCell ref="B15:C15"/>
    <mergeCell ref="A1:F1"/>
    <mergeCell ref="A4:A5"/>
    <mergeCell ref="B4:B5"/>
    <mergeCell ref="C4:F4"/>
    <mergeCell ref="A11:F11"/>
    <mergeCell ref="A2:F2"/>
  </mergeCells>
  <phoneticPr fontId="19" type="noConversion"/>
  <hyperlinks>
    <hyperlink ref="G1" location="本篇表次!A1" display="回本篇表次"/>
  </hyperlinks>
  <printOptions horizontalCentered="1" verticalCentered="1"/>
  <pageMargins left="0.70866141732283472" right="0.70866141732283472" top="0.74803149606299213" bottom="0.74803149606299213" header="0.31496062992125984" footer="0.31496062992125984"/>
  <pageSetup paperSize="224" scale="9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7"/>
  <sheetViews>
    <sheetView showGridLines="0" workbookViewId="0">
      <selection activeCell="N1" sqref="N1"/>
    </sheetView>
  </sheetViews>
  <sheetFormatPr defaultColWidth="8.875" defaultRowHeight="15.75"/>
  <cols>
    <col min="1" max="1" width="12.875" style="42" customWidth="1"/>
    <col min="2" max="9" width="8.125" style="42" customWidth="1"/>
    <col min="10" max="10" width="10.125" style="42" customWidth="1"/>
    <col min="11" max="11" width="9.5" style="42" bestFit="1" customWidth="1"/>
    <col min="12" max="12" width="9.625" style="42" bestFit="1" customWidth="1"/>
    <col min="13" max="13" width="9.5" style="42" bestFit="1" customWidth="1"/>
    <col min="14" max="14" width="12.625" style="42" bestFit="1" customWidth="1"/>
    <col min="15" max="15" width="8.875" style="42"/>
    <col min="16" max="16" width="9.5" style="42" bestFit="1" customWidth="1"/>
    <col min="17" max="254" width="8.875" style="42"/>
    <col min="255" max="255" width="12.875" style="42" customWidth="1"/>
    <col min="256" max="263" width="8.125" style="42" customWidth="1"/>
    <col min="264" max="264" width="8.625" style="42" customWidth="1"/>
    <col min="265" max="265" width="9.5" style="42" bestFit="1" customWidth="1"/>
    <col min="266" max="266" width="9.625" style="42" bestFit="1" customWidth="1"/>
    <col min="267" max="267" width="9.5" style="42" bestFit="1" customWidth="1"/>
    <col min="268" max="510" width="8.875" style="42"/>
    <col min="511" max="511" width="12.875" style="42" customWidth="1"/>
    <col min="512" max="519" width="8.125" style="42" customWidth="1"/>
    <col min="520" max="520" width="8.625" style="42" customWidth="1"/>
    <col min="521" max="521" width="9.5" style="42" bestFit="1" customWidth="1"/>
    <col min="522" max="522" width="9.625" style="42" bestFit="1" customWidth="1"/>
    <col min="523" max="523" width="9.5" style="42" bestFit="1" customWidth="1"/>
    <col min="524" max="766" width="8.875" style="42"/>
    <col min="767" max="767" width="12.875" style="42" customWidth="1"/>
    <col min="768" max="775" width="8.125" style="42" customWidth="1"/>
    <col min="776" max="776" width="8.625" style="42" customWidth="1"/>
    <col min="777" max="777" width="9.5" style="42" bestFit="1" customWidth="1"/>
    <col min="778" max="778" width="9.625" style="42" bestFit="1" customWidth="1"/>
    <col min="779" max="779" width="9.5" style="42" bestFit="1" customWidth="1"/>
    <col min="780" max="1022" width="8.875" style="42"/>
    <col min="1023" max="1023" width="12.875" style="42" customWidth="1"/>
    <col min="1024" max="1031" width="8.125" style="42" customWidth="1"/>
    <col min="1032" max="1032" width="8.625" style="42" customWidth="1"/>
    <col min="1033" max="1033" width="9.5" style="42" bestFit="1" customWidth="1"/>
    <col min="1034" max="1034" width="9.625" style="42" bestFit="1" customWidth="1"/>
    <col min="1035" max="1035" width="9.5" style="42" bestFit="1" customWidth="1"/>
    <col min="1036" max="1278" width="8.875" style="42"/>
    <col min="1279" max="1279" width="12.875" style="42" customWidth="1"/>
    <col min="1280" max="1287" width="8.125" style="42" customWidth="1"/>
    <col min="1288" max="1288" width="8.625" style="42" customWidth="1"/>
    <col min="1289" max="1289" width="9.5" style="42" bestFit="1" customWidth="1"/>
    <col min="1290" max="1290" width="9.625" style="42" bestFit="1" customWidth="1"/>
    <col min="1291" max="1291" width="9.5" style="42" bestFit="1" customWidth="1"/>
    <col min="1292" max="1534" width="8.875" style="42"/>
    <col min="1535" max="1535" width="12.875" style="42" customWidth="1"/>
    <col min="1536" max="1543" width="8.125" style="42" customWidth="1"/>
    <col min="1544" max="1544" width="8.625" style="42" customWidth="1"/>
    <col min="1545" max="1545" width="9.5" style="42" bestFit="1" customWidth="1"/>
    <col min="1546" max="1546" width="9.625" style="42" bestFit="1" customWidth="1"/>
    <col min="1547" max="1547" width="9.5" style="42" bestFit="1" customWidth="1"/>
    <col min="1548" max="1790" width="8.875" style="42"/>
    <col min="1791" max="1791" width="12.875" style="42" customWidth="1"/>
    <col min="1792" max="1799" width="8.125" style="42" customWidth="1"/>
    <col min="1800" max="1800" width="8.625" style="42" customWidth="1"/>
    <col min="1801" max="1801" width="9.5" style="42" bestFit="1" customWidth="1"/>
    <col min="1802" max="1802" width="9.625" style="42" bestFit="1" customWidth="1"/>
    <col min="1803" max="1803" width="9.5" style="42" bestFit="1" customWidth="1"/>
    <col min="1804" max="2046" width="8.875" style="42"/>
    <col min="2047" max="2047" width="12.875" style="42" customWidth="1"/>
    <col min="2048" max="2055" width="8.125" style="42" customWidth="1"/>
    <col min="2056" max="2056" width="8.625" style="42" customWidth="1"/>
    <col min="2057" max="2057" width="9.5" style="42" bestFit="1" customWidth="1"/>
    <col min="2058" max="2058" width="9.625" style="42" bestFit="1" customWidth="1"/>
    <col min="2059" max="2059" width="9.5" style="42" bestFit="1" customWidth="1"/>
    <col min="2060" max="2302" width="8.875" style="42"/>
    <col min="2303" max="2303" width="12.875" style="42" customWidth="1"/>
    <col min="2304" max="2311" width="8.125" style="42" customWidth="1"/>
    <col min="2312" max="2312" width="8.625" style="42" customWidth="1"/>
    <col min="2313" max="2313" width="9.5" style="42" bestFit="1" customWidth="1"/>
    <col min="2314" max="2314" width="9.625" style="42" bestFit="1" customWidth="1"/>
    <col min="2315" max="2315" width="9.5" style="42" bestFit="1" customWidth="1"/>
    <col min="2316" max="2558" width="8.875" style="42"/>
    <col min="2559" max="2559" width="12.875" style="42" customWidth="1"/>
    <col min="2560" max="2567" width="8.125" style="42" customWidth="1"/>
    <col min="2568" max="2568" width="8.625" style="42" customWidth="1"/>
    <col min="2569" max="2569" width="9.5" style="42" bestFit="1" customWidth="1"/>
    <col min="2570" max="2570" width="9.625" style="42" bestFit="1" customWidth="1"/>
    <col min="2571" max="2571" width="9.5" style="42" bestFit="1" customWidth="1"/>
    <col min="2572" max="2814" width="8.875" style="42"/>
    <col min="2815" max="2815" width="12.875" style="42" customWidth="1"/>
    <col min="2816" max="2823" width="8.125" style="42" customWidth="1"/>
    <col min="2824" max="2824" width="8.625" style="42" customWidth="1"/>
    <col min="2825" max="2825" width="9.5" style="42" bestFit="1" customWidth="1"/>
    <col min="2826" max="2826" width="9.625" style="42" bestFit="1" customWidth="1"/>
    <col min="2827" max="2827" width="9.5" style="42" bestFit="1" customWidth="1"/>
    <col min="2828" max="3070" width="8.875" style="42"/>
    <col min="3071" max="3071" width="12.875" style="42" customWidth="1"/>
    <col min="3072" max="3079" width="8.125" style="42" customWidth="1"/>
    <col min="3080" max="3080" width="8.625" style="42" customWidth="1"/>
    <col min="3081" max="3081" width="9.5" style="42" bestFit="1" customWidth="1"/>
    <col min="3082" max="3082" width="9.625" style="42" bestFit="1" customWidth="1"/>
    <col min="3083" max="3083" width="9.5" style="42" bestFit="1" customWidth="1"/>
    <col min="3084" max="3326" width="8.875" style="42"/>
    <col min="3327" max="3327" width="12.875" style="42" customWidth="1"/>
    <col min="3328" max="3335" width="8.125" style="42" customWidth="1"/>
    <col min="3336" max="3336" width="8.625" style="42" customWidth="1"/>
    <col min="3337" max="3337" width="9.5" style="42" bestFit="1" customWidth="1"/>
    <col min="3338" max="3338" width="9.625" style="42" bestFit="1" customWidth="1"/>
    <col min="3339" max="3339" width="9.5" style="42" bestFit="1" customWidth="1"/>
    <col min="3340" max="3582" width="8.875" style="42"/>
    <col min="3583" max="3583" width="12.875" style="42" customWidth="1"/>
    <col min="3584" max="3591" width="8.125" style="42" customWidth="1"/>
    <col min="3592" max="3592" width="8.625" style="42" customWidth="1"/>
    <col min="3593" max="3593" width="9.5" style="42" bestFit="1" customWidth="1"/>
    <col min="3594" max="3594" width="9.625" style="42" bestFit="1" customWidth="1"/>
    <col min="3595" max="3595" width="9.5" style="42" bestFit="1" customWidth="1"/>
    <col min="3596" max="3838" width="8.875" style="42"/>
    <col min="3839" max="3839" width="12.875" style="42" customWidth="1"/>
    <col min="3840" max="3847" width="8.125" style="42" customWidth="1"/>
    <col min="3848" max="3848" width="8.625" style="42" customWidth="1"/>
    <col min="3849" max="3849" width="9.5" style="42" bestFit="1" customWidth="1"/>
    <col min="3850" max="3850" width="9.625" style="42" bestFit="1" customWidth="1"/>
    <col min="3851" max="3851" width="9.5" style="42" bestFit="1" customWidth="1"/>
    <col min="3852" max="4094" width="8.875" style="42"/>
    <col min="4095" max="4095" width="12.875" style="42" customWidth="1"/>
    <col min="4096" max="4103" width="8.125" style="42" customWidth="1"/>
    <col min="4104" max="4104" width="8.625" style="42" customWidth="1"/>
    <col min="4105" max="4105" width="9.5" style="42" bestFit="1" customWidth="1"/>
    <col min="4106" max="4106" width="9.625" style="42" bestFit="1" customWidth="1"/>
    <col min="4107" max="4107" width="9.5" style="42" bestFit="1" customWidth="1"/>
    <col min="4108" max="4350" width="8.875" style="42"/>
    <col min="4351" max="4351" width="12.875" style="42" customWidth="1"/>
    <col min="4352" max="4359" width="8.125" style="42" customWidth="1"/>
    <col min="4360" max="4360" width="8.625" style="42" customWidth="1"/>
    <col min="4361" max="4361" width="9.5" style="42" bestFit="1" customWidth="1"/>
    <col min="4362" max="4362" width="9.625" style="42" bestFit="1" customWidth="1"/>
    <col min="4363" max="4363" width="9.5" style="42" bestFit="1" customWidth="1"/>
    <col min="4364" max="4606" width="8.875" style="42"/>
    <col min="4607" max="4607" width="12.875" style="42" customWidth="1"/>
    <col min="4608" max="4615" width="8.125" style="42" customWidth="1"/>
    <col min="4616" max="4616" width="8.625" style="42" customWidth="1"/>
    <col min="4617" max="4617" width="9.5" style="42" bestFit="1" customWidth="1"/>
    <col min="4618" max="4618" width="9.625" style="42" bestFit="1" customWidth="1"/>
    <col min="4619" max="4619" width="9.5" style="42" bestFit="1" customWidth="1"/>
    <col min="4620" max="4862" width="8.875" style="42"/>
    <col min="4863" max="4863" width="12.875" style="42" customWidth="1"/>
    <col min="4864" max="4871" width="8.125" style="42" customWidth="1"/>
    <col min="4872" max="4872" width="8.625" style="42" customWidth="1"/>
    <col min="4873" max="4873" width="9.5" style="42" bestFit="1" customWidth="1"/>
    <col min="4874" max="4874" width="9.625" style="42" bestFit="1" customWidth="1"/>
    <col min="4875" max="4875" width="9.5" style="42" bestFit="1" customWidth="1"/>
    <col min="4876" max="5118" width="8.875" style="42"/>
    <col min="5119" max="5119" width="12.875" style="42" customWidth="1"/>
    <col min="5120" max="5127" width="8.125" style="42" customWidth="1"/>
    <col min="5128" max="5128" width="8.625" style="42" customWidth="1"/>
    <col min="5129" max="5129" width="9.5" style="42" bestFit="1" customWidth="1"/>
    <col min="5130" max="5130" width="9.625" style="42" bestFit="1" customWidth="1"/>
    <col min="5131" max="5131" width="9.5" style="42" bestFit="1" customWidth="1"/>
    <col min="5132" max="5374" width="8.875" style="42"/>
    <col min="5375" max="5375" width="12.875" style="42" customWidth="1"/>
    <col min="5376" max="5383" width="8.125" style="42" customWidth="1"/>
    <col min="5384" max="5384" width="8.625" style="42" customWidth="1"/>
    <col min="5385" max="5385" width="9.5" style="42" bestFit="1" customWidth="1"/>
    <col min="5386" max="5386" width="9.625" style="42" bestFit="1" customWidth="1"/>
    <col min="5387" max="5387" width="9.5" style="42" bestFit="1" customWidth="1"/>
    <col min="5388" max="5630" width="8.875" style="42"/>
    <col min="5631" max="5631" width="12.875" style="42" customWidth="1"/>
    <col min="5632" max="5639" width="8.125" style="42" customWidth="1"/>
    <col min="5640" max="5640" width="8.625" style="42" customWidth="1"/>
    <col min="5641" max="5641" width="9.5" style="42" bestFit="1" customWidth="1"/>
    <col min="5642" max="5642" width="9.625" style="42" bestFit="1" customWidth="1"/>
    <col min="5643" max="5643" width="9.5" style="42" bestFit="1" customWidth="1"/>
    <col min="5644" max="5886" width="8.875" style="42"/>
    <col min="5887" max="5887" width="12.875" style="42" customWidth="1"/>
    <col min="5888" max="5895" width="8.125" style="42" customWidth="1"/>
    <col min="5896" max="5896" width="8.625" style="42" customWidth="1"/>
    <col min="5897" max="5897" width="9.5" style="42" bestFit="1" customWidth="1"/>
    <col min="5898" max="5898" width="9.625" style="42" bestFit="1" customWidth="1"/>
    <col min="5899" max="5899" width="9.5" style="42" bestFit="1" customWidth="1"/>
    <col min="5900" max="6142" width="8.875" style="42"/>
    <col min="6143" max="6143" width="12.875" style="42" customWidth="1"/>
    <col min="6144" max="6151" width="8.125" style="42" customWidth="1"/>
    <col min="6152" max="6152" width="8.625" style="42" customWidth="1"/>
    <col min="6153" max="6153" width="9.5" style="42" bestFit="1" customWidth="1"/>
    <col min="6154" max="6154" width="9.625" style="42" bestFit="1" customWidth="1"/>
    <col min="6155" max="6155" width="9.5" style="42" bestFit="1" customWidth="1"/>
    <col min="6156" max="6398" width="8.875" style="42"/>
    <col min="6399" max="6399" width="12.875" style="42" customWidth="1"/>
    <col min="6400" max="6407" width="8.125" style="42" customWidth="1"/>
    <col min="6408" max="6408" width="8.625" style="42" customWidth="1"/>
    <col min="6409" max="6409" width="9.5" style="42" bestFit="1" customWidth="1"/>
    <col min="6410" max="6410" width="9.625" style="42" bestFit="1" customWidth="1"/>
    <col min="6411" max="6411" width="9.5" style="42" bestFit="1" customWidth="1"/>
    <col min="6412" max="6654" width="8.875" style="42"/>
    <col min="6655" max="6655" width="12.875" style="42" customWidth="1"/>
    <col min="6656" max="6663" width="8.125" style="42" customWidth="1"/>
    <col min="6664" max="6664" width="8.625" style="42" customWidth="1"/>
    <col min="6665" max="6665" width="9.5" style="42" bestFit="1" customWidth="1"/>
    <col min="6666" max="6666" width="9.625" style="42" bestFit="1" customWidth="1"/>
    <col min="6667" max="6667" width="9.5" style="42" bestFit="1" customWidth="1"/>
    <col min="6668" max="6910" width="8.875" style="42"/>
    <col min="6911" max="6911" width="12.875" style="42" customWidth="1"/>
    <col min="6912" max="6919" width="8.125" style="42" customWidth="1"/>
    <col min="6920" max="6920" width="8.625" style="42" customWidth="1"/>
    <col min="6921" max="6921" width="9.5" style="42" bestFit="1" customWidth="1"/>
    <col min="6922" max="6922" width="9.625" style="42" bestFit="1" customWidth="1"/>
    <col min="6923" max="6923" width="9.5" style="42" bestFit="1" customWidth="1"/>
    <col min="6924" max="7166" width="8.875" style="42"/>
    <col min="7167" max="7167" width="12.875" style="42" customWidth="1"/>
    <col min="7168" max="7175" width="8.125" style="42" customWidth="1"/>
    <col min="7176" max="7176" width="8.625" style="42" customWidth="1"/>
    <col min="7177" max="7177" width="9.5" style="42" bestFit="1" customWidth="1"/>
    <col min="7178" max="7178" width="9.625" style="42" bestFit="1" customWidth="1"/>
    <col min="7179" max="7179" width="9.5" style="42" bestFit="1" customWidth="1"/>
    <col min="7180" max="7422" width="8.875" style="42"/>
    <col min="7423" max="7423" width="12.875" style="42" customWidth="1"/>
    <col min="7424" max="7431" width="8.125" style="42" customWidth="1"/>
    <col min="7432" max="7432" width="8.625" style="42" customWidth="1"/>
    <col min="7433" max="7433" width="9.5" style="42" bestFit="1" customWidth="1"/>
    <col min="7434" max="7434" width="9.625" style="42" bestFit="1" customWidth="1"/>
    <col min="7435" max="7435" width="9.5" style="42" bestFit="1" customWidth="1"/>
    <col min="7436" max="7678" width="8.875" style="42"/>
    <col min="7679" max="7679" width="12.875" style="42" customWidth="1"/>
    <col min="7680" max="7687" width="8.125" style="42" customWidth="1"/>
    <col min="7688" max="7688" width="8.625" style="42" customWidth="1"/>
    <col min="7689" max="7689" width="9.5" style="42" bestFit="1" customWidth="1"/>
    <col min="7690" max="7690" width="9.625" style="42" bestFit="1" customWidth="1"/>
    <col min="7691" max="7691" width="9.5" style="42" bestFit="1" customWidth="1"/>
    <col min="7692" max="7934" width="8.875" style="42"/>
    <col min="7935" max="7935" width="12.875" style="42" customWidth="1"/>
    <col min="7936" max="7943" width="8.125" style="42" customWidth="1"/>
    <col min="7944" max="7944" width="8.625" style="42" customWidth="1"/>
    <col min="7945" max="7945" width="9.5" style="42" bestFit="1" customWidth="1"/>
    <col min="7946" max="7946" width="9.625" style="42" bestFit="1" customWidth="1"/>
    <col min="7947" max="7947" width="9.5" style="42" bestFit="1" customWidth="1"/>
    <col min="7948" max="8190" width="8.875" style="42"/>
    <col min="8191" max="8191" width="12.875" style="42" customWidth="1"/>
    <col min="8192" max="8199" width="8.125" style="42" customWidth="1"/>
    <col min="8200" max="8200" width="8.625" style="42" customWidth="1"/>
    <col min="8201" max="8201" width="9.5" style="42" bestFit="1" customWidth="1"/>
    <col min="8202" max="8202" width="9.625" style="42" bestFit="1" customWidth="1"/>
    <col min="8203" max="8203" width="9.5" style="42" bestFit="1" customWidth="1"/>
    <col min="8204" max="8446" width="8.875" style="42"/>
    <col min="8447" max="8447" width="12.875" style="42" customWidth="1"/>
    <col min="8448" max="8455" width="8.125" style="42" customWidth="1"/>
    <col min="8456" max="8456" width="8.625" style="42" customWidth="1"/>
    <col min="8457" max="8457" width="9.5" style="42" bestFit="1" customWidth="1"/>
    <col min="8458" max="8458" width="9.625" style="42" bestFit="1" customWidth="1"/>
    <col min="8459" max="8459" width="9.5" style="42" bestFit="1" customWidth="1"/>
    <col min="8460" max="8702" width="8.875" style="42"/>
    <col min="8703" max="8703" width="12.875" style="42" customWidth="1"/>
    <col min="8704" max="8711" width="8.125" style="42" customWidth="1"/>
    <col min="8712" max="8712" width="8.625" style="42" customWidth="1"/>
    <col min="8713" max="8713" width="9.5" style="42" bestFit="1" customWidth="1"/>
    <col min="8714" max="8714" width="9.625" style="42" bestFit="1" customWidth="1"/>
    <col min="8715" max="8715" width="9.5" style="42" bestFit="1" customWidth="1"/>
    <col min="8716" max="8958" width="8.875" style="42"/>
    <col min="8959" max="8959" width="12.875" style="42" customWidth="1"/>
    <col min="8960" max="8967" width="8.125" style="42" customWidth="1"/>
    <col min="8968" max="8968" width="8.625" style="42" customWidth="1"/>
    <col min="8969" max="8969" width="9.5" style="42" bestFit="1" customWidth="1"/>
    <col min="8970" max="8970" width="9.625" style="42" bestFit="1" customWidth="1"/>
    <col min="8971" max="8971" width="9.5" style="42" bestFit="1" customWidth="1"/>
    <col min="8972" max="9214" width="8.875" style="42"/>
    <col min="9215" max="9215" width="12.875" style="42" customWidth="1"/>
    <col min="9216" max="9223" width="8.125" style="42" customWidth="1"/>
    <col min="9224" max="9224" width="8.625" style="42" customWidth="1"/>
    <col min="9225" max="9225" width="9.5" style="42" bestFit="1" customWidth="1"/>
    <col min="9226" max="9226" width="9.625" style="42" bestFit="1" customWidth="1"/>
    <col min="9227" max="9227" width="9.5" style="42" bestFit="1" customWidth="1"/>
    <col min="9228" max="9470" width="8.875" style="42"/>
    <col min="9471" max="9471" width="12.875" style="42" customWidth="1"/>
    <col min="9472" max="9479" width="8.125" style="42" customWidth="1"/>
    <col min="9480" max="9480" width="8.625" style="42" customWidth="1"/>
    <col min="9481" max="9481" width="9.5" style="42" bestFit="1" customWidth="1"/>
    <col min="9482" max="9482" width="9.625" style="42" bestFit="1" customWidth="1"/>
    <col min="9483" max="9483" width="9.5" style="42" bestFit="1" customWidth="1"/>
    <col min="9484" max="9726" width="8.875" style="42"/>
    <col min="9727" max="9727" width="12.875" style="42" customWidth="1"/>
    <col min="9728" max="9735" width="8.125" style="42" customWidth="1"/>
    <col min="9736" max="9736" width="8.625" style="42" customWidth="1"/>
    <col min="9737" max="9737" width="9.5" style="42" bestFit="1" customWidth="1"/>
    <col min="9738" max="9738" width="9.625" style="42" bestFit="1" customWidth="1"/>
    <col min="9739" max="9739" width="9.5" style="42" bestFit="1" customWidth="1"/>
    <col min="9740" max="9982" width="8.875" style="42"/>
    <col min="9983" max="9983" width="12.875" style="42" customWidth="1"/>
    <col min="9984" max="9991" width="8.125" style="42" customWidth="1"/>
    <col min="9992" max="9992" width="8.625" style="42" customWidth="1"/>
    <col min="9993" max="9993" width="9.5" style="42" bestFit="1" customWidth="1"/>
    <col min="9994" max="9994" width="9.625" style="42" bestFit="1" customWidth="1"/>
    <col min="9995" max="9995" width="9.5" style="42" bestFit="1" customWidth="1"/>
    <col min="9996" max="10238" width="8.875" style="42"/>
    <col min="10239" max="10239" width="12.875" style="42" customWidth="1"/>
    <col min="10240" max="10247" width="8.125" style="42" customWidth="1"/>
    <col min="10248" max="10248" width="8.625" style="42" customWidth="1"/>
    <col min="10249" max="10249" width="9.5" style="42" bestFit="1" customWidth="1"/>
    <col min="10250" max="10250" width="9.625" style="42" bestFit="1" customWidth="1"/>
    <col min="10251" max="10251" width="9.5" style="42" bestFit="1" customWidth="1"/>
    <col min="10252" max="10494" width="8.875" style="42"/>
    <col min="10495" max="10495" width="12.875" style="42" customWidth="1"/>
    <col min="10496" max="10503" width="8.125" style="42" customWidth="1"/>
    <col min="10504" max="10504" width="8.625" style="42" customWidth="1"/>
    <col min="10505" max="10505" width="9.5" style="42" bestFit="1" customWidth="1"/>
    <col min="10506" max="10506" width="9.625" style="42" bestFit="1" customWidth="1"/>
    <col min="10507" max="10507" width="9.5" style="42" bestFit="1" customWidth="1"/>
    <col min="10508" max="10750" width="8.875" style="42"/>
    <col min="10751" max="10751" width="12.875" style="42" customWidth="1"/>
    <col min="10752" max="10759" width="8.125" style="42" customWidth="1"/>
    <col min="10760" max="10760" width="8.625" style="42" customWidth="1"/>
    <col min="10761" max="10761" width="9.5" style="42" bestFit="1" customWidth="1"/>
    <col min="10762" max="10762" width="9.625" style="42" bestFit="1" customWidth="1"/>
    <col min="10763" max="10763" width="9.5" style="42" bestFit="1" customWidth="1"/>
    <col min="10764" max="11006" width="8.875" style="42"/>
    <col min="11007" max="11007" width="12.875" style="42" customWidth="1"/>
    <col min="11008" max="11015" width="8.125" style="42" customWidth="1"/>
    <col min="11016" max="11016" width="8.625" style="42" customWidth="1"/>
    <col min="11017" max="11017" width="9.5" style="42" bestFit="1" customWidth="1"/>
    <col min="11018" max="11018" width="9.625" style="42" bestFit="1" customWidth="1"/>
    <col min="11019" max="11019" width="9.5" style="42" bestFit="1" customWidth="1"/>
    <col min="11020" max="11262" width="8.875" style="42"/>
    <col min="11263" max="11263" width="12.875" style="42" customWidth="1"/>
    <col min="11264" max="11271" width="8.125" style="42" customWidth="1"/>
    <col min="11272" max="11272" width="8.625" style="42" customWidth="1"/>
    <col min="11273" max="11273" width="9.5" style="42" bestFit="1" customWidth="1"/>
    <col min="11274" max="11274" width="9.625" style="42" bestFit="1" customWidth="1"/>
    <col min="11275" max="11275" width="9.5" style="42" bestFit="1" customWidth="1"/>
    <col min="11276" max="11518" width="8.875" style="42"/>
    <col min="11519" max="11519" width="12.875" style="42" customWidth="1"/>
    <col min="11520" max="11527" width="8.125" style="42" customWidth="1"/>
    <col min="11528" max="11528" width="8.625" style="42" customWidth="1"/>
    <col min="11529" max="11529" width="9.5" style="42" bestFit="1" customWidth="1"/>
    <col min="11530" max="11530" width="9.625" style="42" bestFit="1" customWidth="1"/>
    <col min="11531" max="11531" width="9.5" style="42" bestFit="1" customWidth="1"/>
    <col min="11532" max="11774" width="8.875" style="42"/>
    <col min="11775" max="11775" width="12.875" style="42" customWidth="1"/>
    <col min="11776" max="11783" width="8.125" style="42" customWidth="1"/>
    <col min="11784" max="11784" width="8.625" style="42" customWidth="1"/>
    <col min="11785" max="11785" width="9.5" style="42" bestFit="1" customWidth="1"/>
    <col min="11786" max="11786" width="9.625" style="42" bestFit="1" customWidth="1"/>
    <col min="11787" max="11787" width="9.5" style="42" bestFit="1" customWidth="1"/>
    <col min="11788" max="12030" width="8.875" style="42"/>
    <col min="12031" max="12031" width="12.875" style="42" customWidth="1"/>
    <col min="12032" max="12039" width="8.125" style="42" customWidth="1"/>
    <col min="12040" max="12040" width="8.625" style="42" customWidth="1"/>
    <col min="12041" max="12041" width="9.5" style="42" bestFit="1" customWidth="1"/>
    <col min="12042" max="12042" width="9.625" style="42" bestFit="1" customWidth="1"/>
    <col min="12043" max="12043" width="9.5" style="42" bestFit="1" customWidth="1"/>
    <col min="12044" max="12286" width="8.875" style="42"/>
    <col min="12287" max="12287" width="12.875" style="42" customWidth="1"/>
    <col min="12288" max="12295" width="8.125" style="42" customWidth="1"/>
    <col min="12296" max="12296" width="8.625" style="42" customWidth="1"/>
    <col min="12297" max="12297" width="9.5" style="42" bestFit="1" customWidth="1"/>
    <col min="12298" max="12298" width="9.625" style="42" bestFit="1" customWidth="1"/>
    <col min="12299" max="12299" width="9.5" style="42" bestFit="1" customWidth="1"/>
    <col min="12300" max="12542" width="8.875" style="42"/>
    <col min="12543" max="12543" width="12.875" style="42" customWidth="1"/>
    <col min="12544" max="12551" width="8.125" style="42" customWidth="1"/>
    <col min="12552" max="12552" width="8.625" style="42" customWidth="1"/>
    <col min="12553" max="12553" width="9.5" style="42" bestFit="1" customWidth="1"/>
    <col min="12554" max="12554" width="9.625" style="42" bestFit="1" customWidth="1"/>
    <col min="12555" max="12555" width="9.5" style="42" bestFit="1" customWidth="1"/>
    <col min="12556" max="12798" width="8.875" style="42"/>
    <col min="12799" max="12799" width="12.875" style="42" customWidth="1"/>
    <col min="12800" max="12807" width="8.125" style="42" customWidth="1"/>
    <col min="12808" max="12808" width="8.625" style="42" customWidth="1"/>
    <col min="12809" max="12809" width="9.5" style="42" bestFit="1" customWidth="1"/>
    <col min="12810" max="12810" width="9.625" style="42" bestFit="1" customWidth="1"/>
    <col min="12811" max="12811" width="9.5" style="42" bestFit="1" customWidth="1"/>
    <col min="12812" max="13054" width="8.875" style="42"/>
    <col min="13055" max="13055" width="12.875" style="42" customWidth="1"/>
    <col min="13056" max="13063" width="8.125" style="42" customWidth="1"/>
    <col min="13064" max="13064" width="8.625" style="42" customWidth="1"/>
    <col min="13065" max="13065" width="9.5" style="42" bestFit="1" customWidth="1"/>
    <col min="13066" max="13066" width="9.625" style="42" bestFit="1" customWidth="1"/>
    <col min="13067" max="13067" width="9.5" style="42" bestFit="1" customWidth="1"/>
    <col min="13068" max="13310" width="8.875" style="42"/>
    <col min="13311" max="13311" width="12.875" style="42" customWidth="1"/>
    <col min="13312" max="13319" width="8.125" style="42" customWidth="1"/>
    <col min="13320" max="13320" width="8.625" style="42" customWidth="1"/>
    <col min="13321" max="13321" width="9.5" style="42" bestFit="1" customWidth="1"/>
    <col min="13322" max="13322" width="9.625" style="42" bestFit="1" customWidth="1"/>
    <col min="13323" max="13323" width="9.5" style="42" bestFit="1" customWidth="1"/>
    <col min="13324" max="13566" width="8.875" style="42"/>
    <col min="13567" max="13567" width="12.875" style="42" customWidth="1"/>
    <col min="13568" max="13575" width="8.125" style="42" customWidth="1"/>
    <col min="13576" max="13576" width="8.625" style="42" customWidth="1"/>
    <col min="13577" max="13577" width="9.5" style="42" bestFit="1" customWidth="1"/>
    <col min="13578" max="13578" width="9.625" style="42" bestFit="1" customWidth="1"/>
    <col min="13579" max="13579" width="9.5" style="42" bestFit="1" customWidth="1"/>
    <col min="13580" max="13822" width="8.875" style="42"/>
    <col min="13823" max="13823" width="12.875" style="42" customWidth="1"/>
    <col min="13824" max="13831" width="8.125" style="42" customWidth="1"/>
    <col min="13832" max="13832" width="8.625" style="42" customWidth="1"/>
    <col min="13833" max="13833" width="9.5" style="42" bestFit="1" customWidth="1"/>
    <col min="13834" max="13834" width="9.625" style="42" bestFit="1" customWidth="1"/>
    <col min="13835" max="13835" width="9.5" style="42" bestFit="1" customWidth="1"/>
    <col min="13836" max="14078" width="8.875" style="42"/>
    <col min="14079" max="14079" width="12.875" style="42" customWidth="1"/>
    <col min="14080" max="14087" width="8.125" style="42" customWidth="1"/>
    <col min="14088" max="14088" width="8.625" style="42" customWidth="1"/>
    <col min="14089" max="14089" width="9.5" style="42" bestFit="1" customWidth="1"/>
    <col min="14090" max="14090" width="9.625" style="42" bestFit="1" customWidth="1"/>
    <col min="14091" max="14091" width="9.5" style="42" bestFit="1" customWidth="1"/>
    <col min="14092" max="14334" width="8.875" style="42"/>
    <col min="14335" max="14335" width="12.875" style="42" customWidth="1"/>
    <col min="14336" max="14343" width="8.125" style="42" customWidth="1"/>
    <col min="14344" max="14344" width="8.625" style="42" customWidth="1"/>
    <col min="14345" max="14345" width="9.5" style="42" bestFit="1" customWidth="1"/>
    <col min="14346" max="14346" width="9.625" style="42" bestFit="1" customWidth="1"/>
    <col min="14347" max="14347" width="9.5" style="42" bestFit="1" customWidth="1"/>
    <col min="14348" max="14590" width="8.875" style="42"/>
    <col min="14591" max="14591" width="12.875" style="42" customWidth="1"/>
    <col min="14592" max="14599" width="8.125" style="42" customWidth="1"/>
    <col min="14600" max="14600" width="8.625" style="42" customWidth="1"/>
    <col min="14601" max="14601" width="9.5" style="42" bestFit="1" customWidth="1"/>
    <col min="14602" max="14602" width="9.625" style="42" bestFit="1" customWidth="1"/>
    <col min="14603" max="14603" width="9.5" style="42" bestFit="1" customWidth="1"/>
    <col min="14604" max="14846" width="8.875" style="42"/>
    <col min="14847" max="14847" width="12.875" style="42" customWidth="1"/>
    <col min="14848" max="14855" width="8.125" style="42" customWidth="1"/>
    <col min="14856" max="14856" width="8.625" style="42" customWidth="1"/>
    <col min="14857" max="14857" width="9.5" style="42" bestFit="1" customWidth="1"/>
    <col min="14858" max="14858" width="9.625" style="42" bestFit="1" customWidth="1"/>
    <col min="14859" max="14859" width="9.5" style="42" bestFit="1" customWidth="1"/>
    <col min="14860" max="15102" width="8.875" style="42"/>
    <col min="15103" max="15103" width="12.875" style="42" customWidth="1"/>
    <col min="15104" max="15111" width="8.125" style="42" customWidth="1"/>
    <col min="15112" max="15112" width="8.625" style="42" customWidth="1"/>
    <col min="15113" max="15113" width="9.5" style="42" bestFit="1" customWidth="1"/>
    <col min="15114" max="15114" width="9.625" style="42" bestFit="1" customWidth="1"/>
    <col min="15115" max="15115" width="9.5" style="42" bestFit="1" customWidth="1"/>
    <col min="15116" max="15358" width="8.875" style="42"/>
    <col min="15359" max="15359" width="12.875" style="42" customWidth="1"/>
    <col min="15360" max="15367" width="8.125" style="42" customWidth="1"/>
    <col min="15368" max="15368" width="8.625" style="42" customWidth="1"/>
    <col min="15369" max="15369" width="9.5" style="42" bestFit="1" customWidth="1"/>
    <col min="15370" max="15370" width="9.625" style="42" bestFit="1" customWidth="1"/>
    <col min="15371" max="15371" width="9.5" style="42" bestFit="1" customWidth="1"/>
    <col min="15372" max="15614" width="8.875" style="42"/>
    <col min="15615" max="15615" width="12.875" style="42" customWidth="1"/>
    <col min="15616" max="15623" width="8.125" style="42" customWidth="1"/>
    <col min="15624" max="15624" width="8.625" style="42" customWidth="1"/>
    <col min="15625" max="15625" width="9.5" style="42" bestFit="1" customWidth="1"/>
    <col min="15626" max="15626" width="9.625" style="42" bestFit="1" customWidth="1"/>
    <col min="15627" max="15627" width="9.5" style="42" bestFit="1" customWidth="1"/>
    <col min="15628" max="15870" width="8.875" style="42"/>
    <col min="15871" max="15871" width="12.875" style="42" customWidth="1"/>
    <col min="15872" max="15879" width="8.125" style="42" customWidth="1"/>
    <col min="15880" max="15880" width="8.625" style="42" customWidth="1"/>
    <col min="15881" max="15881" width="9.5" style="42" bestFit="1" customWidth="1"/>
    <col min="15882" max="15882" width="9.625" style="42" bestFit="1" customWidth="1"/>
    <col min="15883" max="15883" width="9.5" style="42" bestFit="1" customWidth="1"/>
    <col min="15884" max="16126" width="8.875" style="42"/>
    <col min="16127" max="16127" width="12.875" style="42" customWidth="1"/>
    <col min="16128" max="16135" width="8.125" style="42" customWidth="1"/>
    <col min="16136" max="16136" width="8.625" style="42" customWidth="1"/>
    <col min="16137" max="16137" width="9.5" style="42" bestFit="1" customWidth="1"/>
    <col min="16138" max="16138" width="9.625" style="42" bestFit="1" customWidth="1"/>
    <col min="16139" max="16139" width="9.5" style="42" bestFit="1" customWidth="1"/>
    <col min="16140" max="16384" width="8.875" style="42"/>
  </cols>
  <sheetData>
    <row r="1" spans="1:19" ht="30.6" customHeight="1">
      <c r="A1" s="262" t="s">
        <v>418</v>
      </c>
      <c r="B1" s="262"/>
      <c r="C1" s="262"/>
      <c r="D1" s="262"/>
      <c r="E1" s="262"/>
      <c r="F1" s="262"/>
      <c r="G1" s="262"/>
      <c r="H1" s="262"/>
      <c r="I1" s="262"/>
      <c r="J1" s="262"/>
      <c r="K1" s="262"/>
      <c r="L1" s="262"/>
      <c r="M1" s="262"/>
      <c r="N1" s="225" t="s">
        <v>413</v>
      </c>
    </row>
    <row r="2" spans="1:19" ht="24.75" customHeight="1">
      <c r="A2" s="263"/>
      <c r="B2" s="267" t="s">
        <v>151</v>
      </c>
      <c r="C2" s="297"/>
      <c r="D2" s="297"/>
      <c r="E2" s="297"/>
      <c r="F2" s="267" t="s">
        <v>152</v>
      </c>
      <c r="G2" s="297"/>
      <c r="H2" s="297"/>
      <c r="I2" s="297"/>
      <c r="J2" s="334" t="s">
        <v>128</v>
      </c>
      <c r="K2" s="263"/>
      <c r="L2" s="336" t="s">
        <v>129</v>
      </c>
      <c r="M2" s="337"/>
    </row>
    <row r="3" spans="1:19" ht="23.1" customHeight="1">
      <c r="A3" s="264"/>
      <c r="B3" s="297" t="s">
        <v>73</v>
      </c>
      <c r="C3" s="266"/>
      <c r="D3" s="297" t="s">
        <v>72</v>
      </c>
      <c r="E3" s="266"/>
      <c r="F3" s="297" t="s">
        <v>73</v>
      </c>
      <c r="G3" s="266"/>
      <c r="H3" s="297" t="s">
        <v>72</v>
      </c>
      <c r="I3" s="266"/>
      <c r="J3" s="335"/>
      <c r="K3" s="335"/>
      <c r="L3" s="338"/>
      <c r="M3" s="338"/>
    </row>
    <row r="4" spans="1:19" ht="23.1" customHeight="1">
      <c r="A4" s="264"/>
      <c r="B4" s="45" t="s">
        <v>48</v>
      </c>
      <c r="C4" s="44" t="s">
        <v>9</v>
      </c>
      <c r="D4" s="45" t="s">
        <v>48</v>
      </c>
      <c r="E4" s="45" t="s">
        <v>9</v>
      </c>
      <c r="F4" s="45" t="s">
        <v>48</v>
      </c>
      <c r="G4" s="45" t="s">
        <v>9</v>
      </c>
      <c r="H4" s="45" t="s">
        <v>48</v>
      </c>
      <c r="I4" s="45" t="s">
        <v>9</v>
      </c>
      <c r="J4" s="45" t="s">
        <v>48</v>
      </c>
      <c r="K4" s="45" t="s">
        <v>9</v>
      </c>
      <c r="L4" s="29" t="s">
        <v>47</v>
      </c>
      <c r="M4" s="45" t="s">
        <v>9</v>
      </c>
    </row>
    <row r="5" spans="1:19" ht="18.75" customHeight="1">
      <c r="A5" s="2" t="s">
        <v>7</v>
      </c>
      <c r="B5" s="123">
        <v>814</v>
      </c>
      <c r="C5" s="168">
        <v>12.149253731343283</v>
      </c>
      <c r="D5" s="123">
        <v>5886</v>
      </c>
      <c r="E5" s="168">
        <v>87.850746268656721</v>
      </c>
      <c r="F5" s="123">
        <v>366</v>
      </c>
      <c r="G5" s="168">
        <v>54.302670623145403</v>
      </c>
      <c r="H5" s="123">
        <v>308</v>
      </c>
      <c r="I5" s="168">
        <v>45.697329376854597</v>
      </c>
      <c r="J5" s="123">
        <v>10460</v>
      </c>
      <c r="K5" s="168">
        <v>30.596425541872641</v>
      </c>
      <c r="L5" s="123">
        <v>5369</v>
      </c>
      <c r="M5" s="168">
        <v>32.837920489296636</v>
      </c>
      <c r="N5" s="167"/>
      <c r="O5" s="57"/>
      <c r="P5" s="166"/>
      <c r="Q5" s="144"/>
      <c r="R5" s="144"/>
      <c r="S5" s="166"/>
    </row>
    <row r="6" spans="1:19" ht="18.75" customHeight="1">
      <c r="A6" s="2" t="s">
        <v>6</v>
      </c>
      <c r="B6" s="123">
        <v>602</v>
      </c>
      <c r="C6" s="168">
        <v>10.070257611241217</v>
      </c>
      <c r="D6" s="123">
        <v>5376</v>
      </c>
      <c r="E6" s="168">
        <v>89.929742388758783</v>
      </c>
      <c r="F6" s="123">
        <v>278</v>
      </c>
      <c r="G6" s="168">
        <v>44.694533762057873</v>
      </c>
      <c r="H6" s="123">
        <v>344</v>
      </c>
      <c r="I6" s="168">
        <v>55.305466237942127</v>
      </c>
      <c r="J6" s="123">
        <v>9723</v>
      </c>
      <c r="K6" s="168">
        <v>28.230067940305442</v>
      </c>
      <c r="L6" s="123">
        <v>5840</v>
      </c>
      <c r="M6" s="168">
        <v>33.200682205798749</v>
      </c>
      <c r="N6" s="167"/>
      <c r="O6" s="57"/>
      <c r="P6" s="166"/>
      <c r="Q6" s="144"/>
      <c r="R6" s="144"/>
      <c r="S6" s="166"/>
    </row>
    <row r="7" spans="1:19" ht="18.75" customHeight="1">
      <c r="A7" s="2" t="s">
        <v>5</v>
      </c>
      <c r="B7" s="123">
        <v>649</v>
      </c>
      <c r="C7" s="168">
        <v>9.6649292628443781</v>
      </c>
      <c r="D7" s="123">
        <v>6066</v>
      </c>
      <c r="E7" s="168">
        <v>90.335070737155618</v>
      </c>
      <c r="F7" s="123">
        <v>273</v>
      </c>
      <c r="G7" s="168">
        <v>42.65625</v>
      </c>
      <c r="H7" s="123">
        <v>367</v>
      </c>
      <c r="I7" s="168">
        <v>57.343750000000007</v>
      </c>
      <c r="J7" s="123">
        <v>9803</v>
      </c>
      <c r="K7" s="168">
        <v>28.875666440837726</v>
      </c>
      <c r="L7" s="123">
        <v>5380</v>
      </c>
      <c r="M7" s="168">
        <v>30.727054657604658</v>
      </c>
      <c r="N7" s="167"/>
      <c r="O7" s="57"/>
      <c r="P7" s="166"/>
      <c r="Q7" s="144"/>
      <c r="R7" s="144"/>
      <c r="S7" s="166"/>
    </row>
    <row r="8" spans="1:19" ht="18.75" customHeight="1">
      <c r="A8" s="2" t="s">
        <v>4</v>
      </c>
      <c r="B8" s="123">
        <v>700</v>
      </c>
      <c r="C8" s="168">
        <v>9.0744101633393832</v>
      </c>
      <c r="D8" s="123">
        <v>7014</v>
      </c>
      <c r="E8" s="168">
        <v>90.92558983666062</v>
      </c>
      <c r="F8" s="123">
        <v>297</v>
      </c>
      <c r="G8" s="168">
        <v>41.83098591549296</v>
      </c>
      <c r="H8" s="123">
        <v>413</v>
      </c>
      <c r="I8" s="168">
        <v>58.16901408450704</v>
      </c>
      <c r="J8" s="123">
        <v>11007</v>
      </c>
      <c r="K8" s="168">
        <v>31.825936099465086</v>
      </c>
      <c r="L8" s="123">
        <v>6253</v>
      </c>
      <c r="M8" s="168">
        <v>32.451087238569727</v>
      </c>
      <c r="N8" s="167"/>
      <c r="O8" s="57"/>
      <c r="P8" s="166"/>
      <c r="Q8" s="144"/>
      <c r="R8" s="144"/>
      <c r="S8" s="166"/>
    </row>
    <row r="9" spans="1:19" ht="18.75" customHeight="1">
      <c r="A9" s="2" t="s">
        <v>3</v>
      </c>
      <c r="B9" s="123">
        <v>617</v>
      </c>
      <c r="C9" s="168">
        <v>9.1815476190476204</v>
      </c>
      <c r="D9" s="123">
        <v>6103</v>
      </c>
      <c r="E9" s="168">
        <v>90.81845238095238</v>
      </c>
      <c r="F9" s="123">
        <v>267</v>
      </c>
      <c r="G9" s="168">
        <v>43.064516129032256</v>
      </c>
      <c r="H9" s="123">
        <v>353</v>
      </c>
      <c r="I9" s="168">
        <v>56.935483870967744</v>
      </c>
      <c r="J9" s="123">
        <v>11796</v>
      </c>
      <c r="K9" s="168">
        <v>32.501239874359399</v>
      </c>
      <c r="L9" s="123">
        <v>6103</v>
      </c>
      <c r="M9" s="168">
        <v>34.037925264919124</v>
      </c>
      <c r="N9" s="167"/>
      <c r="O9" s="57"/>
      <c r="P9" s="166"/>
      <c r="Q9" s="144"/>
      <c r="R9" s="144"/>
      <c r="S9" s="166"/>
    </row>
    <row r="10" spans="1:19" ht="18.75" customHeight="1">
      <c r="A10" s="2" t="s">
        <v>2</v>
      </c>
      <c r="B10" s="123">
        <v>433</v>
      </c>
      <c r="C10" s="168">
        <v>8.6409898223907398</v>
      </c>
      <c r="D10" s="123">
        <v>4578</v>
      </c>
      <c r="E10" s="168">
        <v>91.359010177609264</v>
      </c>
      <c r="F10" s="123">
        <v>187</v>
      </c>
      <c r="G10" s="168">
        <v>38.877338877338879</v>
      </c>
      <c r="H10" s="123">
        <v>294</v>
      </c>
      <c r="I10" s="168">
        <v>61.122661122661128</v>
      </c>
      <c r="J10" s="123">
        <v>11062</v>
      </c>
      <c r="K10" s="168">
        <v>30.59096817012804</v>
      </c>
      <c r="L10" s="123">
        <v>5740</v>
      </c>
      <c r="M10" s="168">
        <v>35.027765912003417</v>
      </c>
      <c r="N10" s="167"/>
      <c r="O10" s="57"/>
      <c r="P10" s="166"/>
      <c r="Q10" s="144"/>
      <c r="R10" s="144"/>
      <c r="S10" s="166"/>
    </row>
    <row r="11" spans="1:19" ht="18.75" customHeight="1">
      <c r="A11" s="2" t="s">
        <v>1</v>
      </c>
      <c r="B11" s="123">
        <v>363</v>
      </c>
      <c r="C11" s="168">
        <v>9.5879556259904906</v>
      </c>
      <c r="D11" s="123">
        <v>3423</v>
      </c>
      <c r="E11" s="168">
        <v>90.412044374009497</v>
      </c>
      <c r="F11" s="123">
        <v>167</v>
      </c>
      <c r="G11" s="168">
        <v>42.065491183879097</v>
      </c>
      <c r="H11" s="123">
        <v>230</v>
      </c>
      <c r="I11" s="168">
        <v>57.934508816120911</v>
      </c>
      <c r="J11" s="123">
        <v>10598</v>
      </c>
      <c r="K11" s="168">
        <v>30.479422507261798</v>
      </c>
      <c r="L11" s="123">
        <v>6499</v>
      </c>
      <c r="M11" s="168">
        <v>36.362110445924017</v>
      </c>
      <c r="N11" s="167"/>
      <c r="O11" s="20"/>
      <c r="P11" s="166"/>
      <c r="Q11" s="144"/>
      <c r="R11" s="144"/>
      <c r="S11" s="166"/>
    </row>
    <row r="12" spans="1:19" ht="18.75" customHeight="1">
      <c r="A12" s="2" t="s">
        <v>0</v>
      </c>
      <c r="B12" s="123">
        <v>473</v>
      </c>
      <c r="C12" s="168">
        <v>12.84976908448791</v>
      </c>
      <c r="D12" s="123">
        <v>3208</v>
      </c>
      <c r="E12" s="168">
        <v>87.150230915512083</v>
      </c>
      <c r="F12" s="123">
        <v>151</v>
      </c>
      <c r="G12" s="168">
        <v>43.641618497109825</v>
      </c>
      <c r="H12" s="123">
        <v>195</v>
      </c>
      <c r="I12" s="168">
        <v>56.358381502890175</v>
      </c>
      <c r="J12" s="123">
        <v>8957</v>
      </c>
      <c r="K12" s="168">
        <v>27.520201554674777</v>
      </c>
      <c r="L12" s="123">
        <v>6538</v>
      </c>
      <c r="M12" s="168">
        <v>34.506782076318146</v>
      </c>
      <c r="N12" s="167"/>
      <c r="O12" s="20"/>
      <c r="P12" s="166"/>
      <c r="Q12" s="144"/>
      <c r="R12" s="144"/>
      <c r="S12" s="166"/>
    </row>
    <row r="13" spans="1:19" ht="18.75" customHeight="1">
      <c r="A13" s="2" t="s">
        <v>228</v>
      </c>
      <c r="B13" s="123">
        <v>2573</v>
      </c>
      <c r="C13" s="168">
        <v>20.482407259990449</v>
      </c>
      <c r="D13" s="123">
        <v>9989</v>
      </c>
      <c r="E13" s="168">
        <v>79.517592740009562</v>
      </c>
      <c r="F13" s="123">
        <v>1091</v>
      </c>
      <c r="G13" s="168">
        <v>49.411231884057969</v>
      </c>
      <c r="H13" s="123">
        <v>1117</v>
      </c>
      <c r="I13" s="168">
        <v>50.588768115942031</v>
      </c>
      <c r="J13" s="123">
        <v>4748</v>
      </c>
      <c r="K13" s="168">
        <v>18.825581856389519</v>
      </c>
      <c r="L13" s="123">
        <v>6250</v>
      </c>
      <c r="M13" s="168">
        <v>35.738792314730098</v>
      </c>
      <c r="N13" s="167"/>
      <c r="O13" s="20"/>
      <c r="P13" s="166"/>
      <c r="Q13" s="144"/>
      <c r="R13" s="144"/>
      <c r="S13" s="166"/>
    </row>
    <row r="14" spans="1:19" s="88" customFormat="1" ht="21" customHeight="1">
      <c r="A14" s="1" t="s">
        <v>247</v>
      </c>
      <c r="B14" s="123">
        <v>2780</v>
      </c>
      <c r="C14" s="168">
        <v>20.594118082820899</v>
      </c>
      <c r="D14" s="123">
        <v>10719</v>
      </c>
      <c r="E14" s="168">
        <v>79.405881917179002</v>
      </c>
      <c r="F14" s="123">
        <v>1086</v>
      </c>
      <c r="G14" s="168">
        <v>66.179159049360194</v>
      </c>
      <c r="H14" s="123">
        <v>555</v>
      </c>
      <c r="I14" s="168">
        <v>33.820840950639898</v>
      </c>
      <c r="J14" s="123">
        <v>4390</v>
      </c>
      <c r="K14" s="168">
        <v>14.5383494502583</v>
      </c>
      <c r="L14" s="123">
        <v>4989</v>
      </c>
      <c r="M14" s="168">
        <v>30.853432282003698</v>
      </c>
      <c r="N14" s="167"/>
      <c r="O14" s="20"/>
      <c r="P14" s="166"/>
      <c r="S14" s="166"/>
    </row>
    <row r="15" spans="1:19" s="59" customFormat="1" ht="15.75" customHeight="1">
      <c r="A15" s="339" t="s">
        <v>155</v>
      </c>
      <c r="B15" s="259"/>
      <c r="C15" s="259"/>
      <c r="D15" s="259"/>
      <c r="E15" s="259"/>
      <c r="F15" s="259"/>
      <c r="G15" s="259"/>
      <c r="H15" s="259"/>
      <c r="I15" s="259"/>
      <c r="J15" s="259"/>
      <c r="K15" s="259"/>
      <c r="L15" s="259"/>
      <c r="M15" s="259"/>
    </row>
    <row r="16" spans="1:19" s="88" customFormat="1" ht="31.5" customHeight="1">
      <c r="A16" s="340" t="s">
        <v>379</v>
      </c>
      <c r="B16" s="341"/>
      <c r="C16" s="341"/>
      <c r="D16" s="341"/>
      <c r="E16" s="341"/>
      <c r="F16" s="341"/>
      <c r="G16" s="341"/>
      <c r="H16" s="341"/>
      <c r="I16" s="341"/>
      <c r="J16" s="341"/>
      <c r="K16" s="341"/>
      <c r="L16" s="341"/>
      <c r="M16" s="341"/>
    </row>
    <row r="17" spans="1:13" s="57" customFormat="1">
      <c r="A17" s="293" t="s">
        <v>131</v>
      </c>
      <c r="B17" s="293"/>
      <c r="C17" s="293"/>
      <c r="D17" s="293"/>
      <c r="E17" s="293"/>
      <c r="F17" s="293"/>
      <c r="G17" s="293"/>
      <c r="H17" s="293"/>
      <c r="I17" s="293"/>
      <c r="J17" s="293"/>
      <c r="K17" s="293"/>
      <c r="L17" s="293"/>
      <c r="M17" s="293"/>
    </row>
  </sheetData>
  <mergeCells count="13">
    <mergeCell ref="A17:M17"/>
    <mergeCell ref="A1:M1"/>
    <mergeCell ref="A2:A4"/>
    <mergeCell ref="B2:E2"/>
    <mergeCell ref="F2:I2"/>
    <mergeCell ref="J2:K3"/>
    <mergeCell ref="L2:M3"/>
    <mergeCell ref="B3:C3"/>
    <mergeCell ref="D3:E3"/>
    <mergeCell ref="F3:G3"/>
    <mergeCell ref="H3:I3"/>
    <mergeCell ref="A15:M15"/>
    <mergeCell ref="A16:M16"/>
  </mergeCells>
  <phoneticPr fontId="19" type="noConversion"/>
  <hyperlinks>
    <hyperlink ref="N1" location="本篇表次!A1" display="回本篇表次"/>
  </hyperlinks>
  <printOptions horizontalCentered="1" verticalCentered="1"/>
  <pageMargins left="0.39370078740157483" right="0.39370078740157483" top="0.74803149606299213" bottom="0.74803149606299213" header="0.31496062992125984" footer="0.31496062992125984"/>
  <pageSetup paperSize="224" scale="90" firstPageNumber="262" orientation="landscape" r:id="rId1"/>
  <headerFooter differentOddEven="1" scaleWithDoc="0">
    <evenHeader>&amp;R&amp;"標楷體,標準"&amp;8第四篇　特定類型犯罪者之犯罪趨勢與處遇</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15"/>
  <sheetViews>
    <sheetView showGridLines="0" zoomScaleNormal="100" zoomScalePageLayoutView="150" workbookViewId="0">
      <selection activeCell="D19" sqref="D19"/>
    </sheetView>
  </sheetViews>
  <sheetFormatPr defaultColWidth="11" defaultRowHeight="15.75"/>
  <cols>
    <col min="1" max="1" width="10" style="78" customWidth="1"/>
    <col min="2" max="5" width="13.625" style="78" customWidth="1"/>
    <col min="6" max="7" width="15.625" style="78" customWidth="1"/>
    <col min="8" max="8" width="13.625" style="78" customWidth="1"/>
    <col min="9" max="9" width="12.625" style="78" bestFit="1" customWidth="1"/>
    <col min="10" max="16384" width="11" style="78"/>
  </cols>
  <sheetData>
    <row r="1" spans="1:9" ht="27.75" customHeight="1">
      <c r="A1" s="262" t="s">
        <v>419</v>
      </c>
      <c r="B1" s="262"/>
      <c r="C1" s="262"/>
      <c r="D1" s="262"/>
      <c r="E1" s="262"/>
      <c r="F1" s="262"/>
      <c r="G1" s="262"/>
      <c r="H1" s="262"/>
      <c r="I1" s="225" t="s">
        <v>413</v>
      </c>
    </row>
    <row r="2" spans="1:9" ht="18.75" customHeight="1">
      <c r="A2" s="345"/>
      <c r="B2" s="79" t="s">
        <v>91</v>
      </c>
      <c r="C2" s="347" t="s">
        <v>90</v>
      </c>
      <c r="D2" s="347"/>
      <c r="E2" s="347"/>
      <c r="F2" s="347" t="s">
        <v>89</v>
      </c>
      <c r="G2" s="347"/>
      <c r="H2" s="347"/>
    </row>
    <row r="3" spans="1:9" ht="18.75" customHeight="1">
      <c r="A3" s="346"/>
      <c r="B3" s="80" t="s">
        <v>88</v>
      </c>
      <c r="C3" s="48" t="s">
        <v>87</v>
      </c>
      <c r="D3" s="48" t="s">
        <v>86</v>
      </c>
      <c r="E3" s="48" t="s">
        <v>83</v>
      </c>
      <c r="F3" s="48" t="s">
        <v>85</v>
      </c>
      <c r="G3" s="48" t="s">
        <v>84</v>
      </c>
      <c r="H3" s="48" t="s">
        <v>83</v>
      </c>
    </row>
    <row r="4" spans="1:9" ht="24.95" customHeight="1">
      <c r="A4" s="81" t="s">
        <v>82</v>
      </c>
      <c r="B4" s="82">
        <v>28818</v>
      </c>
      <c r="C4" s="82">
        <v>28924</v>
      </c>
      <c r="D4" s="82">
        <v>9068</v>
      </c>
      <c r="E4" s="83">
        <v>31.351127091688564</v>
      </c>
      <c r="F4" s="82">
        <v>602699004</v>
      </c>
      <c r="G4" s="82">
        <v>177488138</v>
      </c>
      <c r="H4" s="83">
        <v>29.448885234925658</v>
      </c>
    </row>
    <row r="5" spans="1:9" ht="24.95" customHeight="1">
      <c r="A5" s="81" t="s">
        <v>81</v>
      </c>
      <c r="B5" s="82">
        <v>21851</v>
      </c>
      <c r="C5" s="82">
        <v>22047</v>
      </c>
      <c r="D5" s="82">
        <v>5296</v>
      </c>
      <c r="E5" s="83">
        <v>24.021408808454662</v>
      </c>
      <c r="F5" s="82">
        <v>463734008</v>
      </c>
      <c r="G5" s="82">
        <v>103739612</v>
      </c>
      <c r="H5" s="83">
        <v>22.370499081447569</v>
      </c>
    </row>
    <row r="6" spans="1:9" ht="24.95" customHeight="1">
      <c r="A6" s="81" t="s">
        <v>80</v>
      </c>
      <c r="B6" s="82">
        <v>25369</v>
      </c>
      <c r="C6" s="82">
        <v>25525</v>
      </c>
      <c r="D6" s="82">
        <v>3577</v>
      </c>
      <c r="E6" s="83">
        <v>14.013712047012733</v>
      </c>
      <c r="F6" s="82">
        <v>540554002</v>
      </c>
      <c r="G6" s="82">
        <v>73568649</v>
      </c>
      <c r="H6" s="83">
        <v>13.6098611291014</v>
      </c>
    </row>
    <row r="7" spans="1:9" ht="24.95" customHeight="1">
      <c r="A7" s="81" t="s">
        <v>79</v>
      </c>
      <c r="B7" s="82">
        <v>17059</v>
      </c>
      <c r="C7" s="82">
        <v>17299</v>
      </c>
      <c r="D7" s="82">
        <v>1865</v>
      </c>
      <c r="E7" s="83">
        <v>10.780969998265796</v>
      </c>
      <c r="F7" s="82">
        <v>369867002</v>
      </c>
      <c r="G7" s="82">
        <v>41236652</v>
      </c>
      <c r="H7" s="83">
        <v>11.149048651817822</v>
      </c>
    </row>
    <row r="8" spans="1:9" ht="24.95" customHeight="1">
      <c r="A8" s="81" t="s">
        <v>78</v>
      </c>
      <c r="B8" s="82">
        <v>15053</v>
      </c>
      <c r="C8" s="82">
        <v>14143</v>
      </c>
      <c r="D8" s="82">
        <v>1662</v>
      </c>
      <c r="E8" s="83">
        <v>11.75</v>
      </c>
      <c r="F8" s="82">
        <v>326749004</v>
      </c>
      <c r="G8" s="82">
        <v>36058855</v>
      </c>
      <c r="H8" s="83">
        <v>11.04</v>
      </c>
    </row>
    <row r="9" spans="1:9" ht="24.95" customHeight="1">
      <c r="A9" s="81" t="s">
        <v>77</v>
      </c>
      <c r="B9" s="82">
        <v>16566</v>
      </c>
      <c r="C9" s="82">
        <v>15159</v>
      </c>
      <c r="D9" s="82">
        <v>1548</v>
      </c>
      <c r="E9" s="83">
        <v>10.210000000000001</v>
      </c>
      <c r="F9" s="82">
        <v>368199008</v>
      </c>
      <c r="G9" s="82">
        <v>33915322</v>
      </c>
      <c r="H9" s="83">
        <v>9.2100000000000009</v>
      </c>
    </row>
    <row r="10" spans="1:9" ht="24.95" customHeight="1">
      <c r="A10" s="81" t="s">
        <v>76</v>
      </c>
      <c r="B10" s="82">
        <v>15548</v>
      </c>
      <c r="C10" s="82">
        <v>13803</v>
      </c>
      <c r="D10" s="82">
        <v>1885</v>
      </c>
      <c r="E10" s="83">
        <v>13.66</v>
      </c>
      <c r="F10" s="82">
        <v>403394900</v>
      </c>
      <c r="G10" s="82">
        <v>42350081</v>
      </c>
      <c r="H10" s="83">
        <v>10.5</v>
      </c>
    </row>
    <row r="11" spans="1:9" ht="24.95" customHeight="1">
      <c r="A11" s="81" t="s">
        <v>75</v>
      </c>
      <c r="B11" s="82">
        <v>11413</v>
      </c>
      <c r="C11" s="82">
        <v>10055</v>
      </c>
      <c r="D11" s="82">
        <v>1594</v>
      </c>
      <c r="E11" s="83">
        <v>15.85</v>
      </c>
      <c r="F11" s="82">
        <v>262574013</v>
      </c>
      <c r="G11" s="82">
        <v>36044821</v>
      </c>
      <c r="H11" s="83">
        <v>13.73</v>
      </c>
    </row>
    <row r="12" spans="1:9" ht="24.95" customHeight="1">
      <c r="A12" s="81" t="s">
        <v>165</v>
      </c>
      <c r="B12" s="82">
        <v>9236</v>
      </c>
      <c r="C12" s="82">
        <v>9230</v>
      </c>
      <c r="D12" s="82">
        <v>1140</v>
      </c>
      <c r="E12" s="83">
        <v>12.35</v>
      </c>
      <c r="F12" s="82">
        <v>202147002</v>
      </c>
      <c r="G12" s="82">
        <v>26525024</v>
      </c>
      <c r="H12" s="83">
        <v>13.12</v>
      </c>
    </row>
    <row r="13" spans="1:9" ht="24.95" customHeight="1">
      <c r="A13" s="84" t="s">
        <v>247</v>
      </c>
      <c r="B13" s="85">
        <v>11878</v>
      </c>
      <c r="C13" s="85">
        <v>9697</v>
      </c>
      <c r="D13" s="85">
        <v>1573</v>
      </c>
      <c r="E13" s="86">
        <v>16.22</v>
      </c>
      <c r="F13" s="85">
        <v>232906000</v>
      </c>
      <c r="G13" s="85">
        <v>33968695</v>
      </c>
      <c r="H13" s="86">
        <v>14.58</v>
      </c>
    </row>
    <row r="14" spans="1:9">
      <c r="A14" s="348" t="s">
        <v>156</v>
      </c>
      <c r="B14" s="348"/>
      <c r="C14" s="349"/>
      <c r="D14" s="349"/>
      <c r="E14" s="349"/>
      <c r="F14" s="87"/>
      <c r="G14" s="87"/>
      <c r="H14" s="87"/>
    </row>
    <row r="15" spans="1:9">
      <c r="A15" s="342" t="s">
        <v>74</v>
      </c>
      <c r="B15" s="343"/>
      <c r="C15" s="343"/>
      <c r="D15" s="343"/>
      <c r="E15" s="344"/>
      <c r="F15" s="344"/>
      <c r="G15" s="344"/>
      <c r="H15" s="87"/>
    </row>
  </sheetData>
  <mergeCells count="6">
    <mergeCell ref="A15:G15"/>
    <mergeCell ref="A1:H1"/>
    <mergeCell ref="A2:A3"/>
    <mergeCell ref="C2:E2"/>
    <mergeCell ref="F2:H2"/>
    <mergeCell ref="A14:E14"/>
  </mergeCells>
  <phoneticPr fontId="19" type="noConversion"/>
  <hyperlinks>
    <hyperlink ref="I1" location="本篇表次!A1" display="回本篇表次"/>
  </hyperlinks>
  <printOptions horizontalCentered="1" verticalCentered="1"/>
  <pageMargins left="0.39370078740157483" right="0.39370078740157483" top="0.74803149606299213" bottom="0.74803149606299213" header="0.31496062992125984" footer="0.31496062992125984"/>
  <pageSetup paperSize="11" scale="87" firstPageNumber="262" orientation="landscape" r:id="rId1"/>
  <headerFooter differentOddEven="1" scaleWithDoc="0">
    <oddHeader>&amp;L&amp;"Times New Roman,標準"&amp;8 107&amp;"標楷體,標準"年犯罪狀況及其分析</oddHeader>
    <evenHeader>&amp;R&amp;"標楷體,標準"&amp;8第四篇　特定類型犯罪者之犯罪趨勢與處遇</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Q19"/>
  <sheetViews>
    <sheetView showGridLines="0" zoomScaleNormal="100" workbookViewId="0">
      <selection activeCell="P1" sqref="P1"/>
    </sheetView>
  </sheetViews>
  <sheetFormatPr defaultColWidth="8.875" defaultRowHeight="15.75"/>
  <cols>
    <col min="1" max="1" width="23.125" style="4" customWidth="1"/>
    <col min="2" max="5" width="8.875" style="206" customWidth="1"/>
    <col min="6" max="6" width="8.875" style="77"/>
    <col min="7" max="7" width="9.875" style="4" customWidth="1"/>
    <col min="8" max="8" width="8.875" style="77"/>
    <col min="9" max="9" width="8.875" style="4" customWidth="1"/>
    <col min="10" max="10" width="8.875" style="77"/>
    <col min="11" max="11" width="8.875" style="4" customWidth="1"/>
    <col min="12" max="12" width="8.875" style="77"/>
    <col min="13" max="13" width="8.875" style="4" customWidth="1"/>
    <col min="14" max="14" width="8.875" style="77"/>
    <col min="15" max="15" width="8.875" style="4" customWidth="1"/>
    <col min="16" max="16" width="12.625" style="4" bestFit="1" customWidth="1"/>
    <col min="17" max="260" width="8.875" style="4"/>
    <col min="261" max="261" width="23.125" style="4" customWidth="1"/>
    <col min="262" max="516" width="8.875" style="4"/>
    <col min="517" max="517" width="23.125" style="4" customWidth="1"/>
    <col min="518" max="772" width="8.875" style="4"/>
    <col min="773" max="773" width="23.125" style="4" customWidth="1"/>
    <col min="774" max="1028" width="8.875" style="4"/>
    <col min="1029" max="1029" width="23.125" style="4" customWidth="1"/>
    <col min="1030" max="1284" width="8.875" style="4"/>
    <col min="1285" max="1285" width="23.125" style="4" customWidth="1"/>
    <col min="1286" max="1540" width="8.875" style="4"/>
    <col min="1541" max="1541" width="23.125" style="4" customWidth="1"/>
    <col min="1542" max="1796" width="8.875" style="4"/>
    <col min="1797" max="1797" width="23.125" style="4" customWidth="1"/>
    <col min="1798" max="2052" width="8.875" style="4"/>
    <col min="2053" max="2053" width="23.125" style="4" customWidth="1"/>
    <col min="2054" max="2308" width="8.875" style="4"/>
    <col min="2309" max="2309" width="23.125" style="4" customWidth="1"/>
    <col min="2310" max="2564" width="8.875" style="4"/>
    <col min="2565" max="2565" width="23.125" style="4" customWidth="1"/>
    <col min="2566" max="2820" width="8.875" style="4"/>
    <col min="2821" max="2821" width="23.125" style="4" customWidth="1"/>
    <col min="2822" max="3076" width="8.875" style="4"/>
    <col min="3077" max="3077" width="23.125" style="4" customWidth="1"/>
    <col min="3078" max="3332" width="8.875" style="4"/>
    <col min="3333" max="3333" width="23.125" style="4" customWidth="1"/>
    <col min="3334" max="3588" width="8.875" style="4"/>
    <col min="3589" max="3589" width="23.125" style="4" customWidth="1"/>
    <col min="3590" max="3844" width="8.875" style="4"/>
    <col min="3845" max="3845" width="23.125" style="4" customWidth="1"/>
    <col min="3846" max="4100" width="8.875" style="4"/>
    <col min="4101" max="4101" width="23.125" style="4" customWidth="1"/>
    <col min="4102" max="4356" width="8.875" style="4"/>
    <col min="4357" max="4357" width="23.125" style="4" customWidth="1"/>
    <col min="4358" max="4612" width="8.875" style="4"/>
    <col min="4613" max="4613" width="23.125" style="4" customWidth="1"/>
    <col min="4614" max="4868" width="8.875" style="4"/>
    <col min="4869" max="4869" width="23.125" style="4" customWidth="1"/>
    <col min="4870" max="5124" width="8.875" style="4"/>
    <col min="5125" max="5125" width="23.125" style="4" customWidth="1"/>
    <col min="5126" max="5380" width="8.875" style="4"/>
    <col min="5381" max="5381" width="23.125" style="4" customWidth="1"/>
    <col min="5382" max="5636" width="8.875" style="4"/>
    <col min="5637" max="5637" width="23.125" style="4" customWidth="1"/>
    <col min="5638" max="5892" width="8.875" style="4"/>
    <col min="5893" max="5893" width="23.125" style="4" customWidth="1"/>
    <col min="5894" max="6148" width="8.875" style="4"/>
    <col min="6149" max="6149" width="23.125" style="4" customWidth="1"/>
    <col min="6150" max="6404" width="8.875" style="4"/>
    <col min="6405" max="6405" width="23.125" style="4" customWidth="1"/>
    <col min="6406" max="6660" width="8.875" style="4"/>
    <col min="6661" max="6661" width="23.125" style="4" customWidth="1"/>
    <col min="6662" max="6916" width="8.875" style="4"/>
    <col min="6917" max="6917" width="23.125" style="4" customWidth="1"/>
    <col min="6918" max="7172" width="8.875" style="4"/>
    <col min="7173" max="7173" width="23.125" style="4" customWidth="1"/>
    <col min="7174" max="7428" width="8.875" style="4"/>
    <col min="7429" max="7429" width="23.125" style="4" customWidth="1"/>
    <col min="7430" max="7684" width="8.875" style="4"/>
    <col min="7685" max="7685" width="23.125" style="4" customWidth="1"/>
    <col min="7686" max="7940" width="8.875" style="4"/>
    <col min="7941" max="7941" width="23.125" style="4" customWidth="1"/>
    <col min="7942" max="8196" width="8.875" style="4"/>
    <col min="8197" max="8197" width="23.125" style="4" customWidth="1"/>
    <col min="8198" max="8452" width="8.875" style="4"/>
    <col min="8453" max="8453" width="23.125" style="4" customWidth="1"/>
    <col min="8454" max="8708" width="8.875" style="4"/>
    <col min="8709" max="8709" width="23.125" style="4" customWidth="1"/>
    <col min="8710" max="8964" width="8.875" style="4"/>
    <col min="8965" max="8965" width="23.125" style="4" customWidth="1"/>
    <col min="8966" max="9220" width="8.875" style="4"/>
    <col min="9221" max="9221" width="23.125" style="4" customWidth="1"/>
    <col min="9222" max="9476" width="8.875" style="4"/>
    <col min="9477" max="9477" width="23.125" style="4" customWidth="1"/>
    <col min="9478" max="9732" width="8.875" style="4"/>
    <col min="9733" max="9733" width="23.125" style="4" customWidth="1"/>
    <col min="9734" max="9988" width="8.875" style="4"/>
    <col min="9989" max="9989" width="23.125" style="4" customWidth="1"/>
    <col min="9990" max="10244" width="8.875" style="4"/>
    <col min="10245" max="10245" width="23.125" style="4" customWidth="1"/>
    <col min="10246" max="10500" width="8.875" style="4"/>
    <col min="10501" max="10501" width="23.125" style="4" customWidth="1"/>
    <col min="10502" max="10756" width="8.875" style="4"/>
    <col min="10757" max="10757" width="23.125" style="4" customWidth="1"/>
    <col min="10758" max="11012" width="8.875" style="4"/>
    <col min="11013" max="11013" width="23.125" style="4" customWidth="1"/>
    <col min="11014" max="11268" width="8.875" style="4"/>
    <col min="11269" max="11269" width="23.125" style="4" customWidth="1"/>
    <col min="11270" max="11524" width="8.875" style="4"/>
    <col min="11525" max="11525" width="23.125" style="4" customWidth="1"/>
    <col min="11526" max="11780" width="8.875" style="4"/>
    <col min="11781" max="11781" width="23.125" style="4" customWidth="1"/>
    <col min="11782" max="12036" width="8.875" style="4"/>
    <col min="12037" max="12037" width="23.125" style="4" customWidth="1"/>
    <col min="12038" max="12292" width="8.875" style="4"/>
    <col min="12293" max="12293" width="23.125" style="4" customWidth="1"/>
    <col min="12294" max="12548" width="8.875" style="4"/>
    <col min="12549" max="12549" width="23.125" style="4" customWidth="1"/>
    <col min="12550" max="12804" width="8.875" style="4"/>
    <col min="12805" max="12805" width="23.125" style="4" customWidth="1"/>
    <col min="12806" max="13060" width="8.875" style="4"/>
    <col min="13061" max="13061" width="23.125" style="4" customWidth="1"/>
    <col min="13062" max="13316" width="8.875" style="4"/>
    <col min="13317" max="13317" width="23.125" style="4" customWidth="1"/>
    <col min="13318" max="13572" width="8.875" style="4"/>
    <col min="13573" max="13573" width="23.125" style="4" customWidth="1"/>
    <col min="13574" max="13828" width="8.875" style="4"/>
    <col min="13829" max="13829" width="23.125" style="4" customWidth="1"/>
    <col min="13830" max="14084" width="8.875" style="4"/>
    <col min="14085" max="14085" width="23.125" style="4" customWidth="1"/>
    <col min="14086" max="14340" width="8.875" style="4"/>
    <col min="14341" max="14341" width="23.125" style="4" customWidth="1"/>
    <col min="14342" max="14596" width="8.875" style="4"/>
    <col min="14597" max="14597" width="23.125" style="4" customWidth="1"/>
    <col min="14598" max="14852" width="8.875" style="4"/>
    <col min="14853" max="14853" width="23.125" style="4" customWidth="1"/>
    <col min="14854" max="15108" width="8.875" style="4"/>
    <col min="15109" max="15109" width="23.125" style="4" customWidth="1"/>
    <col min="15110" max="15364" width="8.875" style="4"/>
    <col min="15365" max="15365" width="23.125" style="4" customWidth="1"/>
    <col min="15366" max="15620" width="8.875" style="4"/>
    <col min="15621" max="15621" width="23.125" style="4" customWidth="1"/>
    <col min="15622" max="15876" width="8.875" style="4"/>
    <col min="15877" max="15877" width="23.125" style="4" customWidth="1"/>
    <col min="15878" max="16132" width="8.875" style="4"/>
    <col min="16133" max="16133" width="23.125" style="4" customWidth="1"/>
    <col min="16134" max="16384" width="8.875" style="4"/>
  </cols>
  <sheetData>
    <row r="1" spans="1:43" s="68" customFormat="1" ht="30.6" customHeight="1">
      <c r="A1" s="350" t="s">
        <v>383</v>
      </c>
      <c r="B1" s="350"/>
      <c r="C1" s="350"/>
      <c r="D1" s="350"/>
      <c r="E1" s="350"/>
      <c r="F1" s="350"/>
      <c r="G1" s="350"/>
      <c r="H1" s="350"/>
      <c r="I1" s="350"/>
      <c r="J1" s="350"/>
      <c r="K1" s="350"/>
      <c r="L1" s="350"/>
      <c r="M1" s="350"/>
      <c r="N1" s="350"/>
      <c r="O1" s="350"/>
      <c r="P1" s="225" t="s">
        <v>413</v>
      </c>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row>
    <row r="2" spans="1:43" ht="27" customHeight="1">
      <c r="A2" s="263"/>
      <c r="B2" s="297" t="s">
        <v>4</v>
      </c>
      <c r="C2" s="297"/>
      <c r="D2" s="297" t="s">
        <v>3</v>
      </c>
      <c r="E2" s="297"/>
      <c r="F2" s="297" t="s">
        <v>2</v>
      </c>
      <c r="G2" s="297"/>
      <c r="H2" s="297" t="s">
        <v>1</v>
      </c>
      <c r="I2" s="297"/>
      <c r="J2" s="297" t="s">
        <v>0</v>
      </c>
      <c r="K2" s="297"/>
      <c r="L2" s="297" t="s">
        <v>228</v>
      </c>
      <c r="M2" s="297"/>
      <c r="N2" s="297" t="s">
        <v>247</v>
      </c>
      <c r="O2" s="297"/>
    </row>
    <row r="3" spans="1:43" ht="27" customHeight="1">
      <c r="A3" s="264"/>
      <c r="B3" s="71" t="s">
        <v>43</v>
      </c>
      <c r="C3" s="204" t="s">
        <v>28</v>
      </c>
      <c r="D3" s="71" t="s">
        <v>43</v>
      </c>
      <c r="E3" s="204" t="s">
        <v>28</v>
      </c>
      <c r="F3" s="71" t="s">
        <v>43</v>
      </c>
      <c r="G3" s="44" t="s">
        <v>28</v>
      </c>
      <c r="H3" s="71" t="s">
        <v>43</v>
      </c>
      <c r="I3" s="44" t="s">
        <v>28</v>
      </c>
      <c r="J3" s="71" t="s">
        <v>43</v>
      </c>
      <c r="K3" s="44" t="s">
        <v>28</v>
      </c>
      <c r="L3" s="71" t="s">
        <v>43</v>
      </c>
      <c r="M3" s="44" t="s">
        <v>28</v>
      </c>
      <c r="N3" s="71" t="s">
        <v>43</v>
      </c>
      <c r="O3" s="44" t="s">
        <v>28</v>
      </c>
    </row>
    <row r="4" spans="1:43" ht="27" customHeight="1">
      <c r="A4" s="49" t="s">
        <v>104</v>
      </c>
      <c r="B4" s="52">
        <v>1585</v>
      </c>
      <c r="C4" s="72">
        <f t="shared" ref="C4:E4" si="0">SUM(C5:C17)</f>
        <v>100</v>
      </c>
      <c r="D4" s="52">
        <v>2150</v>
      </c>
      <c r="E4" s="72">
        <f t="shared" si="0"/>
        <v>99.999999999999986</v>
      </c>
      <c r="F4" s="52">
        <f t="shared" ref="F4:M4" si="1">SUM(F5:F17)</f>
        <v>2395</v>
      </c>
      <c r="G4" s="72">
        <f t="shared" si="1"/>
        <v>99.999999999999986</v>
      </c>
      <c r="H4" s="52">
        <f>SUM(H5:H17)</f>
        <v>2569</v>
      </c>
      <c r="I4" s="72">
        <f t="shared" si="1"/>
        <v>100</v>
      </c>
      <c r="J4" s="52">
        <f>SUM(J5:J17)</f>
        <v>3055</v>
      </c>
      <c r="K4" s="72">
        <f t="shared" si="1"/>
        <v>100</v>
      </c>
      <c r="L4" s="52">
        <f>SUM(L5:L17)</f>
        <v>2584</v>
      </c>
      <c r="M4" s="72">
        <f t="shared" si="1"/>
        <v>100.00000000000001</v>
      </c>
      <c r="N4" s="52">
        <f>SUM(N5:N17)</f>
        <v>3136</v>
      </c>
      <c r="O4" s="72">
        <f>SUM(O5:O17)</f>
        <v>100</v>
      </c>
    </row>
    <row r="5" spans="1:43" ht="27" customHeight="1">
      <c r="A5" s="49" t="s">
        <v>103</v>
      </c>
      <c r="B5" s="52">
        <v>634</v>
      </c>
      <c r="C5" s="72">
        <f t="shared" ref="C5:C16" si="2">B5/B$4*100</f>
        <v>40</v>
      </c>
      <c r="D5" s="52">
        <v>1008</v>
      </c>
      <c r="E5" s="72">
        <f t="shared" ref="E5:E16" si="3">D5/D$4*100</f>
        <v>46.883720930232556</v>
      </c>
      <c r="F5" s="52">
        <v>1149</v>
      </c>
      <c r="G5" s="72">
        <f t="shared" ref="G5:G16" si="4">F5/F$4*100</f>
        <v>47.974947807933191</v>
      </c>
      <c r="H5" s="52">
        <v>1186</v>
      </c>
      <c r="I5" s="72">
        <f t="shared" ref="I5:I16" si="5">H5/H$4*100</f>
        <v>46.1658232775399</v>
      </c>
      <c r="J5" s="52">
        <v>1359</v>
      </c>
      <c r="K5" s="72">
        <f t="shared" ref="K5:K16" si="6">J5/J$4*100</f>
        <v>44.48445171849427</v>
      </c>
      <c r="L5" s="52">
        <v>1333</v>
      </c>
      <c r="M5" s="72">
        <f t="shared" ref="M5:M16" si="7">L5/L$4*100</f>
        <v>51.586687306501545</v>
      </c>
      <c r="N5" s="52">
        <v>1717</v>
      </c>
      <c r="O5" s="72">
        <f t="shared" ref="O5:O15" si="8">N5/N$4*100</f>
        <v>54.751275510204081</v>
      </c>
    </row>
    <row r="6" spans="1:43" ht="27" customHeight="1">
      <c r="A6" s="49" t="s">
        <v>102</v>
      </c>
      <c r="B6" s="52">
        <v>230</v>
      </c>
      <c r="C6" s="72">
        <f t="shared" si="2"/>
        <v>14.511041009463725</v>
      </c>
      <c r="D6" s="52">
        <v>286</v>
      </c>
      <c r="E6" s="72">
        <f t="shared" si="3"/>
        <v>13.302325581395349</v>
      </c>
      <c r="F6" s="52">
        <v>348</v>
      </c>
      <c r="G6" s="72">
        <f t="shared" si="4"/>
        <v>14.530271398747391</v>
      </c>
      <c r="H6" s="52">
        <v>408</v>
      </c>
      <c r="I6" s="72">
        <f t="shared" si="5"/>
        <v>15.881666017905799</v>
      </c>
      <c r="J6" s="52">
        <v>586</v>
      </c>
      <c r="K6" s="72">
        <f t="shared" si="6"/>
        <v>19.181669394435353</v>
      </c>
      <c r="L6" s="52">
        <v>446</v>
      </c>
      <c r="M6" s="72">
        <f t="shared" si="7"/>
        <v>17.260061919504643</v>
      </c>
      <c r="N6" s="52">
        <v>535</v>
      </c>
      <c r="O6" s="72">
        <f t="shared" si="8"/>
        <v>17.059948979591837</v>
      </c>
    </row>
    <row r="7" spans="1:43" ht="27" customHeight="1">
      <c r="A7" s="49" t="s">
        <v>101</v>
      </c>
      <c r="B7" s="52">
        <v>121</v>
      </c>
      <c r="C7" s="72">
        <f t="shared" si="2"/>
        <v>7.6340694006309144</v>
      </c>
      <c r="D7" s="52">
        <v>168</v>
      </c>
      <c r="E7" s="72">
        <f t="shared" si="3"/>
        <v>7.8139534883720927</v>
      </c>
      <c r="F7" s="52">
        <v>173</v>
      </c>
      <c r="G7" s="72">
        <f t="shared" si="4"/>
        <v>7.2233820459290197</v>
      </c>
      <c r="H7" s="52">
        <v>224</v>
      </c>
      <c r="I7" s="72">
        <f t="shared" si="5"/>
        <v>8.7193460490463206</v>
      </c>
      <c r="J7" s="52">
        <v>309</v>
      </c>
      <c r="K7" s="72">
        <f t="shared" si="6"/>
        <v>10.11456628477905</v>
      </c>
      <c r="L7" s="52">
        <v>209</v>
      </c>
      <c r="M7" s="72">
        <f t="shared" si="7"/>
        <v>8.0882352941176467</v>
      </c>
      <c r="N7" s="52">
        <v>324</v>
      </c>
      <c r="O7" s="72">
        <f t="shared" si="8"/>
        <v>10.331632653061225</v>
      </c>
    </row>
    <row r="8" spans="1:43" ht="27" customHeight="1">
      <c r="A8" s="49" t="s">
        <v>100</v>
      </c>
      <c r="B8" s="52">
        <v>93</v>
      </c>
      <c r="C8" s="72">
        <f t="shared" si="2"/>
        <v>5.8675078864353312</v>
      </c>
      <c r="D8" s="52">
        <v>117</v>
      </c>
      <c r="E8" s="72">
        <f t="shared" si="3"/>
        <v>5.441860465116279</v>
      </c>
      <c r="F8" s="52">
        <v>130</v>
      </c>
      <c r="G8" s="72">
        <f t="shared" si="4"/>
        <v>5.4279749478079333</v>
      </c>
      <c r="H8" s="52">
        <v>137</v>
      </c>
      <c r="I8" s="72">
        <f t="shared" si="5"/>
        <v>5.3328143246399371</v>
      </c>
      <c r="J8" s="52">
        <v>199</v>
      </c>
      <c r="K8" s="72">
        <f t="shared" si="6"/>
        <v>6.513911620294599</v>
      </c>
      <c r="L8" s="52">
        <v>168</v>
      </c>
      <c r="M8" s="72">
        <f t="shared" si="7"/>
        <v>6.5015479876160995</v>
      </c>
      <c r="N8" s="52">
        <v>168</v>
      </c>
      <c r="O8" s="72">
        <f t="shared" si="8"/>
        <v>5.3571428571428568</v>
      </c>
    </row>
    <row r="9" spans="1:43" ht="27" customHeight="1">
      <c r="A9" s="110" t="s">
        <v>382</v>
      </c>
      <c r="B9" s="52">
        <v>226</v>
      </c>
      <c r="C9" s="72">
        <f t="shared" si="2"/>
        <v>14.258675078864352</v>
      </c>
      <c r="D9" s="52">
        <v>292</v>
      </c>
      <c r="E9" s="72">
        <f t="shared" si="3"/>
        <v>13.581395348837209</v>
      </c>
      <c r="F9" s="52">
        <v>310</v>
      </c>
      <c r="G9" s="72">
        <f t="shared" si="4"/>
        <v>12.943632567849686</v>
      </c>
      <c r="H9" s="52">
        <v>288</v>
      </c>
      <c r="I9" s="72">
        <f t="shared" si="5"/>
        <v>11.210587777345271</v>
      </c>
      <c r="J9" s="52">
        <v>268</v>
      </c>
      <c r="K9" s="72">
        <f t="shared" si="6"/>
        <v>8.7725040916530279</v>
      </c>
      <c r="L9" s="52">
        <v>177</v>
      </c>
      <c r="M9" s="72">
        <f t="shared" si="7"/>
        <v>6.8498452012383897</v>
      </c>
      <c r="N9" s="52">
        <v>161</v>
      </c>
      <c r="O9" s="72">
        <f t="shared" si="8"/>
        <v>5.1339285714285712</v>
      </c>
    </row>
    <row r="10" spans="1:43" ht="27" customHeight="1">
      <c r="A10" s="49" t="s">
        <v>99</v>
      </c>
      <c r="B10" s="52">
        <v>35</v>
      </c>
      <c r="C10" s="72">
        <f t="shared" si="2"/>
        <v>2.2082018927444795</v>
      </c>
      <c r="D10" s="52">
        <v>35</v>
      </c>
      <c r="E10" s="72">
        <f t="shared" si="3"/>
        <v>1.6279069767441861</v>
      </c>
      <c r="F10" s="52">
        <v>48</v>
      </c>
      <c r="G10" s="72">
        <f t="shared" si="4"/>
        <v>2.0041753653444676</v>
      </c>
      <c r="H10" s="52">
        <v>89</v>
      </c>
      <c r="I10" s="72">
        <f t="shared" si="5"/>
        <v>3.464383028415726</v>
      </c>
      <c r="J10" s="52">
        <v>63</v>
      </c>
      <c r="K10" s="72">
        <f t="shared" si="6"/>
        <v>2.0621931260229132</v>
      </c>
      <c r="L10" s="52">
        <v>56</v>
      </c>
      <c r="M10" s="72">
        <f t="shared" si="7"/>
        <v>2.1671826625386998</v>
      </c>
      <c r="N10" s="52">
        <v>46</v>
      </c>
      <c r="O10" s="72">
        <f t="shared" si="8"/>
        <v>1.4668367346938775</v>
      </c>
    </row>
    <row r="11" spans="1:43" ht="27" customHeight="1">
      <c r="A11" s="49" t="s">
        <v>97</v>
      </c>
      <c r="B11" s="52">
        <v>28</v>
      </c>
      <c r="C11" s="72">
        <f t="shared" si="2"/>
        <v>1.7665615141955835</v>
      </c>
      <c r="D11" s="52">
        <v>16</v>
      </c>
      <c r="E11" s="72">
        <f t="shared" si="3"/>
        <v>0.7441860465116279</v>
      </c>
      <c r="F11" s="52">
        <v>11</v>
      </c>
      <c r="G11" s="72">
        <f t="shared" si="4"/>
        <v>0.45929018789144049</v>
      </c>
      <c r="H11" s="52">
        <v>23</v>
      </c>
      <c r="I11" s="72">
        <f t="shared" si="5"/>
        <v>0.89528999610743487</v>
      </c>
      <c r="J11" s="52">
        <v>27</v>
      </c>
      <c r="K11" s="72">
        <f t="shared" si="6"/>
        <v>0.88379705400981989</v>
      </c>
      <c r="L11" s="52">
        <v>13</v>
      </c>
      <c r="M11" s="72">
        <f t="shared" si="7"/>
        <v>0.50309597523219818</v>
      </c>
      <c r="N11" s="52">
        <v>29</v>
      </c>
      <c r="O11" s="72">
        <f t="shared" si="8"/>
        <v>0.92474489795918369</v>
      </c>
    </row>
    <row r="12" spans="1:43" ht="27" customHeight="1">
      <c r="A12" s="49" t="s">
        <v>98</v>
      </c>
      <c r="B12" s="52">
        <v>47</v>
      </c>
      <c r="C12" s="72">
        <f t="shared" si="2"/>
        <v>2.965299684542587</v>
      </c>
      <c r="D12" s="52">
        <v>31</v>
      </c>
      <c r="E12" s="72">
        <f t="shared" si="3"/>
        <v>1.441860465116279</v>
      </c>
      <c r="F12" s="52">
        <v>34</v>
      </c>
      <c r="G12" s="72">
        <f t="shared" si="4"/>
        <v>1.4196242171189979</v>
      </c>
      <c r="H12" s="52">
        <v>52</v>
      </c>
      <c r="I12" s="72">
        <f t="shared" si="5"/>
        <v>2.0241339042428961</v>
      </c>
      <c r="J12" s="52">
        <v>44</v>
      </c>
      <c r="K12" s="72">
        <f t="shared" si="6"/>
        <v>1.4402618657937807</v>
      </c>
      <c r="L12" s="52">
        <v>29</v>
      </c>
      <c r="M12" s="72">
        <f t="shared" si="7"/>
        <v>1.1222910216718265</v>
      </c>
      <c r="N12" s="52">
        <v>23</v>
      </c>
      <c r="O12" s="72">
        <f t="shared" si="8"/>
        <v>0.73341836734693877</v>
      </c>
    </row>
    <row r="13" spans="1:43" ht="27" customHeight="1">
      <c r="A13" s="49" t="s">
        <v>96</v>
      </c>
      <c r="B13" s="52">
        <v>12</v>
      </c>
      <c r="C13" s="72">
        <f t="shared" si="2"/>
        <v>0.75709779179810721</v>
      </c>
      <c r="D13" s="52">
        <v>22</v>
      </c>
      <c r="E13" s="72">
        <f t="shared" si="3"/>
        <v>1.0232558139534882</v>
      </c>
      <c r="F13" s="52">
        <v>9</v>
      </c>
      <c r="G13" s="72">
        <f t="shared" si="4"/>
        <v>0.37578288100208768</v>
      </c>
      <c r="H13" s="52">
        <v>13</v>
      </c>
      <c r="I13" s="72">
        <f t="shared" si="5"/>
        <v>0.50603347606072402</v>
      </c>
      <c r="J13" s="52">
        <v>27</v>
      </c>
      <c r="K13" s="72">
        <f t="shared" si="6"/>
        <v>0.88379705400981989</v>
      </c>
      <c r="L13" s="52">
        <v>10</v>
      </c>
      <c r="M13" s="72">
        <f t="shared" si="7"/>
        <v>0.38699690402476783</v>
      </c>
      <c r="N13" s="52">
        <v>11</v>
      </c>
      <c r="O13" s="72">
        <f t="shared" si="8"/>
        <v>0.35076530612244899</v>
      </c>
    </row>
    <row r="14" spans="1:43" ht="27" customHeight="1">
      <c r="A14" s="49" t="s">
        <v>95</v>
      </c>
      <c r="B14" s="52">
        <v>10</v>
      </c>
      <c r="C14" s="72">
        <f t="shared" si="2"/>
        <v>0.63091482649842268</v>
      </c>
      <c r="D14" s="52">
        <v>18</v>
      </c>
      <c r="E14" s="72">
        <f t="shared" si="3"/>
        <v>0.83720930232558144</v>
      </c>
      <c r="F14" s="52">
        <v>15</v>
      </c>
      <c r="G14" s="72">
        <f t="shared" si="4"/>
        <v>0.62630480167014613</v>
      </c>
      <c r="H14" s="52">
        <v>11</v>
      </c>
      <c r="I14" s="72">
        <f t="shared" si="5"/>
        <v>0.42818217205138187</v>
      </c>
      <c r="J14" s="52">
        <v>15</v>
      </c>
      <c r="K14" s="72">
        <f t="shared" si="6"/>
        <v>0.49099836333878888</v>
      </c>
      <c r="L14" s="52">
        <v>11</v>
      </c>
      <c r="M14" s="72">
        <f t="shared" si="7"/>
        <v>0.42569659442724456</v>
      </c>
      <c r="N14" s="52">
        <v>6</v>
      </c>
      <c r="O14" s="72">
        <f t="shared" si="8"/>
        <v>0.19132653061224489</v>
      </c>
    </row>
    <row r="15" spans="1:43" ht="27" customHeight="1">
      <c r="A15" s="49" t="s">
        <v>94</v>
      </c>
      <c r="B15" s="52">
        <v>3</v>
      </c>
      <c r="C15" s="72">
        <f t="shared" si="2"/>
        <v>0.1892744479495268</v>
      </c>
      <c r="D15" s="52">
        <v>8</v>
      </c>
      <c r="E15" s="72">
        <f t="shared" si="3"/>
        <v>0.37209302325581395</v>
      </c>
      <c r="F15" s="52">
        <v>4</v>
      </c>
      <c r="G15" s="72">
        <f t="shared" si="4"/>
        <v>0.16701461377870563</v>
      </c>
      <c r="H15" s="52">
        <v>9</v>
      </c>
      <c r="I15" s="72">
        <f t="shared" si="5"/>
        <v>0.35033086804203972</v>
      </c>
      <c r="J15" s="52">
        <v>11</v>
      </c>
      <c r="K15" s="72">
        <f t="shared" si="6"/>
        <v>0.36006546644844517</v>
      </c>
      <c r="L15" s="52">
        <v>7</v>
      </c>
      <c r="M15" s="72">
        <f t="shared" si="7"/>
        <v>0.27089783281733748</v>
      </c>
      <c r="N15" s="52">
        <v>4</v>
      </c>
      <c r="O15" s="72">
        <f t="shared" si="8"/>
        <v>0.12755102040816327</v>
      </c>
    </row>
    <row r="16" spans="1:43" ht="27" customHeight="1">
      <c r="A16" s="49" t="s">
        <v>93</v>
      </c>
      <c r="B16" s="52">
        <v>4</v>
      </c>
      <c r="C16" s="72">
        <f t="shared" si="2"/>
        <v>0.25236593059936913</v>
      </c>
      <c r="D16" s="52">
        <v>7</v>
      </c>
      <c r="E16" s="72">
        <f t="shared" si="3"/>
        <v>0.32558139534883723</v>
      </c>
      <c r="F16" s="52">
        <v>2</v>
      </c>
      <c r="G16" s="72">
        <f t="shared" si="4"/>
        <v>8.3507306889352817E-2</v>
      </c>
      <c r="H16" s="52">
        <v>3</v>
      </c>
      <c r="I16" s="72">
        <f t="shared" si="5"/>
        <v>0.11677695601401324</v>
      </c>
      <c r="J16" s="52">
        <v>5</v>
      </c>
      <c r="K16" s="72">
        <f t="shared" si="6"/>
        <v>0.16366612111292964</v>
      </c>
      <c r="L16" s="52">
        <v>4</v>
      </c>
      <c r="M16" s="72">
        <f t="shared" si="7"/>
        <v>0.15479876160990713</v>
      </c>
      <c r="N16" s="52">
        <v>0</v>
      </c>
      <c r="O16" s="52">
        <v>0</v>
      </c>
    </row>
    <row r="17" spans="1:21" ht="27" customHeight="1">
      <c r="A17" s="69" t="s">
        <v>92</v>
      </c>
      <c r="B17" s="73">
        <v>142</v>
      </c>
      <c r="C17" s="74">
        <f t="shared" ref="C17:G17" si="9">B17/B$4*100</f>
        <v>8.9589905362776037</v>
      </c>
      <c r="D17" s="73">
        <v>142</v>
      </c>
      <c r="E17" s="74">
        <f t="shared" si="9"/>
        <v>6.6046511627906979</v>
      </c>
      <c r="F17" s="73">
        <v>162</v>
      </c>
      <c r="G17" s="74">
        <f t="shared" si="9"/>
        <v>6.7640918580375784</v>
      </c>
      <c r="H17" s="73">
        <v>126</v>
      </c>
      <c r="I17" s="74">
        <f t="shared" ref="I17" si="10">H17/H$4*100</f>
        <v>4.9046321525885563</v>
      </c>
      <c r="J17" s="73">
        <v>142</v>
      </c>
      <c r="K17" s="74">
        <f t="shared" ref="K17" si="11">J17/J$4*100</f>
        <v>4.6481178396072016</v>
      </c>
      <c r="L17" s="73">
        <v>121</v>
      </c>
      <c r="M17" s="74">
        <f t="shared" ref="M17" si="12">L17/L$4*100</f>
        <v>4.6826625386996907</v>
      </c>
      <c r="N17" s="73">
        <v>112</v>
      </c>
      <c r="O17" s="74">
        <f t="shared" ref="O17" si="13">N17/N$4*100</f>
        <v>3.5714285714285712</v>
      </c>
    </row>
    <row r="18" spans="1:21" s="76" customFormat="1">
      <c r="A18" s="46" t="s">
        <v>157</v>
      </c>
      <c r="B18" s="205"/>
      <c r="C18" s="205"/>
      <c r="D18" s="205"/>
      <c r="E18" s="205"/>
      <c r="F18" s="75"/>
      <c r="H18" s="75"/>
      <c r="J18" s="75"/>
      <c r="L18" s="75"/>
      <c r="N18" s="75"/>
      <c r="Q18" s="4"/>
      <c r="R18" s="4"/>
      <c r="S18" s="4"/>
      <c r="T18" s="4"/>
      <c r="U18" s="4"/>
    </row>
    <row r="19" spans="1:21" s="76" customFormat="1">
      <c r="F19" s="75"/>
      <c r="H19" s="75"/>
      <c r="J19" s="75"/>
      <c r="L19" s="75"/>
      <c r="N19" s="75"/>
      <c r="Q19" s="4"/>
      <c r="R19" s="4"/>
      <c r="S19" s="4"/>
      <c r="T19" s="4"/>
      <c r="U19" s="4"/>
    </row>
  </sheetData>
  <sortState ref="A5:N16">
    <sortCondition descending="1" ref="N5:N16"/>
  </sortState>
  <mergeCells count="9">
    <mergeCell ref="A1:O1"/>
    <mergeCell ref="A2:A3"/>
    <mergeCell ref="L2:M2"/>
    <mergeCell ref="N2:O2"/>
    <mergeCell ref="J2:K2"/>
    <mergeCell ref="H2:I2"/>
    <mergeCell ref="F2:G2"/>
    <mergeCell ref="D2:E2"/>
    <mergeCell ref="B2:C2"/>
  </mergeCells>
  <phoneticPr fontId="19" type="noConversion"/>
  <hyperlinks>
    <hyperlink ref="P1" location="本篇表次!A1" display="回本篇表次"/>
  </hyperlinks>
  <printOptions horizontalCentered="1" verticalCentered="1"/>
  <pageMargins left="0.39370078740157483" right="0.39370078740157483" top="0.74803149606299213" bottom="0.74803149606299213" header="0.31496062992125984" footer="0.31496062992125984"/>
  <pageSetup paperSize="224" scale="71" firstPageNumber="262" orientation="landscape" r:id="rId1"/>
  <headerFooter differentOddEven="1" scaleWithDoc="0">
    <evenHeader>&amp;R&amp;"標楷體,標準"&amp;8第四篇　特定類型犯罪者之犯罪趨勢與處遇</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27"/>
  <sheetViews>
    <sheetView showGridLines="0" zoomScale="80" zoomScaleNormal="80" workbookViewId="0">
      <selection activeCell="P1" sqref="P1"/>
    </sheetView>
  </sheetViews>
  <sheetFormatPr defaultColWidth="8.875" defaultRowHeight="15.75"/>
  <cols>
    <col min="1" max="1" width="35.375" style="4" customWidth="1"/>
    <col min="2" max="5" width="9.625" style="206" customWidth="1"/>
    <col min="6" max="15" width="9.625" style="4" customWidth="1"/>
    <col min="16" max="16" width="13.25" style="4" bestFit="1" customWidth="1"/>
    <col min="17" max="264" width="8.875" style="4"/>
    <col min="265" max="265" width="35.375" style="4" customWidth="1"/>
    <col min="266" max="266" width="16" style="4" customWidth="1"/>
    <col min="267" max="267" width="13.375" style="4" customWidth="1"/>
    <col min="268" max="268" width="16" style="4" customWidth="1"/>
    <col min="269" max="269" width="13.375" style="4" customWidth="1"/>
    <col min="270" max="270" width="16" style="4" customWidth="1"/>
    <col min="271" max="271" width="13.375" style="4" customWidth="1"/>
    <col min="272" max="520" width="8.875" style="4"/>
    <col min="521" max="521" width="35.375" style="4" customWidth="1"/>
    <col min="522" max="522" width="16" style="4" customWidth="1"/>
    <col min="523" max="523" width="13.375" style="4" customWidth="1"/>
    <col min="524" max="524" width="16" style="4" customWidth="1"/>
    <col min="525" max="525" width="13.375" style="4" customWidth="1"/>
    <col min="526" max="526" width="16" style="4" customWidth="1"/>
    <col min="527" max="527" width="13.375" style="4" customWidth="1"/>
    <col min="528" max="776" width="8.875" style="4"/>
    <col min="777" max="777" width="35.375" style="4" customWidth="1"/>
    <col min="778" max="778" width="16" style="4" customWidth="1"/>
    <col min="779" max="779" width="13.375" style="4" customWidth="1"/>
    <col min="780" max="780" width="16" style="4" customWidth="1"/>
    <col min="781" max="781" width="13.375" style="4" customWidth="1"/>
    <col min="782" max="782" width="16" style="4" customWidth="1"/>
    <col min="783" max="783" width="13.375" style="4" customWidth="1"/>
    <col min="784" max="1032" width="8.875" style="4"/>
    <col min="1033" max="1033" width="35.375" style="4" customWidth="1"/>
    <col min="1034" max="1034" width="16" style="4" customWidth="1"/>
    <col min="1035" max="1035" width="13.375" style="4" customWidth="1"/>
    <col min="1036" max="1036" width="16" style="4" customWidth="1"/>
    <col min="1037" max="1037" width="13.375" style="4" customWidth="1"/>
    <col min="1038" max="1038" width="16" style="4" customWidth="1"/>
    <col min="1039" max="1039" width="13.375" style="4" customWidth="1"/>
    <col min="1040" max="1288" width="8.875" style="4"/>
    <col min="1289" max="1289" width="35.375" style="4" customWidth="1"/>
    <col min="1290" max="1290" width="16" style="4" customWidth="1"/>
    <col min="1291" max="1291" width="13.375" style="4" customWidth="1"/>
    <col min="1292" max="1292" width="16" style="4" customWidth="1"/>
    <col min="1293" max="1293" width="13.375" style="4" customWidth="1"/>
    <col min="1294" max="1294" width="16" style="4" customWidth="1"/>
    <col min="1295" max="1295" width="13.375" style="4" customWidth="1"/>
    <col min="1296" max="1544" width="8.875" style="4"/>
    <col min="1545" max="1545" width="35.375" style="4" customWidth="1"/>
    <col min="1546" max="1546" width="16" style="4" customWidth="1"/>
    <col min="1547" max="1547" width="13.375" style="4" customWidth="1"/>
    <col min="1548" max="1548" width="16" style="4" customWidth="1"/>
    <col min="1549" max="1549" width="13.375" style="4" customWidth="1"/>
    <col min="1550" max="1550" width="16" style="4" customWidth="1"/>
    <col min="1551" max="1551" width="13.375" style="4" customWidth="1"/>
    <col min="1552" max="1800" width="8.875" style="4"/>
    <col min="1801" max="1801" width="35.375" style="4" customWidth="1"/>
    <col min="1802" max="1802" width="16" style="4" customWidth="1"/>
    <col min="1803" max="1803" width="13.375" style="4" customWidth="1"/>
    <col min="1804" max="1804" width="16" style="4" customWidth="1"/>
    <col min="1805" max="1805" width="13.375" style="4" customWidth="1"/>
    <col min="1806" max="1806" width="16" style="4" customWidth="1"/>
    <col min="1807" max="1807" width="13.375" style="4" customWidth="1"/>
    <col min="1808" max="2056" width="8.875" style="4"/>
    <col min="2057" max="2057" width="35.375" style="4" customWidth="1"/>
    <col min="2058" max="2058" width="16" style="4" customWidth="1"/>
    <col min="2059" max="2059" width="13.375" style="4" customWidth="1"/>
    <col min="2060" max="2060" width="16" style="4" customWidth="1"/>
    <col min="2061" max="2061" width="13.375" style="4" customWidth="1"/>
    <col min="2062" max="2062" width="16" style="4" customWidth="1"/>
    <col min="2063" max="2063" width="13.375" style="4" customWidth="1"/>
    <col min="2064" max="2312" width="8.875" style="4"/>
    <col min="2313" max="2313" width="35.375" style="4" customWidth="1"/>
    <col min="2314" max="2314" width="16" style="4" customWidth="1"/>
    <col min="2315" max="2315" width="13.375" style="4" customWidth="1"/>
    <col min="2316" max="2316" width="16" style="4" customWidth="1"/>
    <col min="2317" max="2317" width="13.375" style="4" customWidth="1"/>
    <col min="2318" max="2318" width="16" style="4" customWidth="1"/>
    <col min="2319" max="2319" width="13.375" style="4" customWidth="1"/>
    <col min="2320" max="2568" width="8.875" style="4"/>
    <col min="2569" max="2569" width="35.375" style="4" customWidth="1"/>
    <col min="2570" max="2570" width="16" style="4" customWidth="1"/>
    <col min="2571" max="2571" width="13.375" style="4" customWidth="1"/>
    <col min="2572" max="2572" width="16" style="4" customWidth="1"/>
    <col min="2573" max="2573" width="13.375" style="4" customWidth="1"/>
    <col min="2574" max="2574" width="16" style="4" customWidth="1"/>
    <col min="2575" max="2575" width="13.375" style="4" customWidth="1"/>
    <col min="2576" max="2824" width="8.875" style="4"/>
    <col min="2825" max="2825" width="35.375" style="4" customWidth="1"/>
    <col min="2826" max="2826" width="16" style="4" customWidth="1"/>
    <col min="2827" max="2827" width="13.375" style="4" customWidth="1"/>
    <col min="2828" max="2828" width="16" style="4" customWidth="1"/>
    <col min="2829" max="2829" width="13.375" style="4" customWidth="1"/>
    <col min="2830" max="2830" width="16" style="4" customWidth="1"/>
    <col min="2831" max="2831" width="13.375" style="4" customWidth="1"/>
    <col min="2832" max="3080" width="8.875" style="4"/>
    <col min="3081" max="3081" width="35.375" style="4" customWidth="1"/>
    <col min="3082" max="3082" width="16" style="4" customWidth="1"/>
    <col min="3083" max="3083" width="13.375" style="4" customWidth="1"/>
    <col min="3084" max="3084" width="16" style="4" customWidth="1"/>
    <col min="3085" max="3085" width="13.375" style="4" customWidth="1"/>
    <col min="3086" max="3086" width="16" style="4" customWidth="1"/>
    <col min="3087" max="3087" width="13.375" style="4" customWidth="1"/>
    <col min="3088" max="3336" width="8.875" style="4"/>
    <col min="3337" max="3337" width="35.375" style="4" customWidth="1"/>
    <col min="3338" max="3338" width="16" style="4" customWidth="1"/>
    <col min="3339" max="3339" width="13.375" style="4" customWidth="1"/>
    <col min="3340" max="3340" width="16" style="4" customWidth="1"/>
    <col min="3341" max="3341" width="13.375" style="4" customWidth="1"/>
    <col min="3342" max="3342" width="16" style="4" customWidth="1"/>
    <col min="3343" max="3343" width="13.375" style="4" customWidth="1"/>
    <col min="3344" max="3592" width="8.875" style="4"/>
    <col min="3593" max="3593" width="35.375" style="4" customWidth="1"/>
    <col min="3594" max="3594" width="16" style="4" customWidth="1"/>
    <col min="3595" max="3595" width="13.375" style="4" customWidth="1"/>
    <col min="3596" max="3596" width="16" style="4" customWidth="1"/>
    <col min="3597" max="3597" width="13.375" style="4" customWidth="1"/>
    <col min="3598" max="3598" width="16" style="4" customWidth="1"/>
    <col min="3599" max="3599" width="13.375" style="4" customWidth="1"/>
    <col min="3600" max="3848" width="8.875" style="4"/>
    <col min="3849" max="3849" width="35.375" style="4" customWidth="1"/>
    <col min="3850" max="3850" width="16" style="4" customWidth="1"/>
    <col min="3851" max="3851" width="13.375" style="4" customWidth="1"/>
    <col min="3852" max="3852" width="16" style="4" customWidth="1"/>
    <col min="3853" max="3853" width="13.375" style="4" customWidth="1"/>
    <col min="3854" max="3854" width="16" style="4" customWidth="1"/>
    <col min="3855" max="3855" width="13.375" style="4" customWidth="1"/>
    <col min="3856" max="4104" width="8.875" style="4"/>
    <col min="4105" max="4105" width="35.375" style="4" customWidth="1"/>
    <col min="4106" max="4106" width="16" style="4" customWidth="1"/>
    <col min="4107" max="4107" width="13.375" style="4" customWidth="1"/>
    <col min="4108" max="4108" width="16" style="4" customWidth="1"/>
    <col min="4109" max="4109" width="13.375" style="4" customWidth="1"/>
    <col min="4110" max="4110" width="16" style="4" customWidth="1"/>
    <col min="4111" max="4111" width="13.375" style="4" customWidth="1"/>
    <col min="4112" max="4360" width="8.875" style="4"/>
    <col min="4361" max="4361" width="35.375" style="4" customWidth="1"/>
    <col min="4362" max="4362" width="16" style="4" customWidth="1"/>
    <col min="4363" max="4363" width="13.375" style="4" customWidth="1"/>
    <col min="4364" max="4364" width="16" style="4" customWidth="1"/>
    <col min="4365" max="4365" width="13.375" style="4" customWidth="1"/>
    <col min="4366" max="4366" width="16" style="4" customWidth="1"/>
    <col min="4367" max="4367" width="13.375" style="4" customWidth="1"/>
    <col min="4368" max="4616" width="8.875" style="4"/>
    <col min="4617" max="4617" width="35.375" style="4" customWidth="1"/>
    <col min="4618" max="4618" width="16" style="4" customWidth="1"/>
    <col min="4619" max="4619" width="13.375" style="4" customWidth="1"/>
    <col min="4620" max="4620" width="16" style="4" customWidth="1"/>
    <col min="4621" max="4621" width="13.375" style="4" customWidth="1"/>
    <col min="4622" max="4622" width="16" style="4" customWidth="1"/>
    <col min="4623" max="4623" width="13.375" style="4" customWidth="1"/>
    <col min="4624" max="4872" width="8.875" style="4"/>
    <col min="4873" max="4873" width="35.375" style="4" customWidth="1"/>
    <col min="4874" max="4874" width="16" style="4" customWidth="1"/>
    <col min="4875" max="4875" width="13.375" style="4" customWidth="1"/>
    <col min="4876" max="4876" width="16" style="4" customWidth="1"/>
    <col min="4877" max="4877" width="13.375" style="4" customWidth="1"/>
    <col min="4878" max="4878" width="16" style="4" customWidth="1"/>
    <col min="4879" max="4879" width="13.375" style="4" customWidth="1"/>
    <col min="4880" max="5128" width="8.875" style="4"/>
    <col min="5129" max="5129" width="35.375" style="4" customWidth="1"/>
    <col min="5130" max="5130" width="16" style="4" customWidth="1"/>
    <col min="5131" max="5131" width="13.375" style="4" customWidth="1"/>
    <col min="5132" max="5132" width="16" style="4" customWidth="1"/>
    <col min="5133" max="5133" width="13.375" style="4" customWidth="1"/>
    <col min="5134" max="5134" width="16" style="4" customWidth="1"/>
    <col min="5135" max="5135" width="13.375" style="4" customWidth="1"/>
    <col min="5136" max="5384" width="8.875" style="4"/>
    <col min="5385" max="5385" width="35.375" style="4" customWidth="1"/>
    <col min="5386" max="5386" width="16" style="4" customWidth="1"/>
    <col min="5387" max="5387" width="13.375" style="4" customWidth="1"/>
    <col min="5388" max="5388" width="16" style="4" customWidth="1"/>
    <col min="5389" max="5389" width="13.375" style="4" customWidth="1"/>
    <col min="5390" max="5390" width="16" style="4" customWidth="1"/>
    <col min="5391" max="5391" width="13.375" style="4" customWidth="1"/>
    <col min="5392" max="5640" width="8.875" style="4"/>
    <col min="5641" max="5641" width="35.375" style="4" customWidth="1"/>
    <col min="5642" max="5642" width="16" style="4" customWidth="1"/>
    <col min="5643" max="5643" width="13.375" style="4" customWidth="1"/>
    <col min="5644" max="5644" width="16" style="4" customWidth="1"/>
    <col min="5645" max="5645" width="13.375" style="4" customWidth="1"/>
    <col min="5646" max="5646" width="16" style="4" customWidth="1"/>
    <col min="5647" max="5647" width="13.375" style="4" customWidth="1"/>
    <col min="5648" max="5896" width="8.875" style="4"/>
    <col min="5897" max="5897" width="35.375" style="4" customWidth="1"/>
    <col min="5898" max="5898" width="16" style="4" customWidth="1"/>
    <col min="5899" max="5899" width="13.375" style="4" customWidth="1"/>
    <col min="5900" max="5900" width="16" style="4" customWidth="1"/>
    <col min="5901" max="5901" width="13.375" style="4" customWidth="1"/>
    <col min="5902" max="5902" width="16" style="4" customWidth="1"/>
    <col min="5903" max="5903" width="13.375" style="4" customWidth="1"/>
    <col min="5904" max="6152" width="8.875" style="4"/>
    <col min="6153" max="6153" width="35.375" style="4" customWidth="1"/>
    <col min="6154" max="6154" width="16" style="4" customWidth="1"/>
    <col min="6155" max="6155" width="13.375" style="4" customWidth="1"/>
    <col min="6156" max="6156" width="16" style="4" customWidth="1"/>
    <col min="6157" max="6157" width="13.375" style="4" customWidth="1"/>
    <col min="6158" max="6158" width="16" style="4" customWidth="1"/>
    <col min="6159" max="6159" width="13.375" style="4" customWidth="1"/>
    <col min="6160" max="6408" width="8.875" style="4"/>
    <col min="6409" max="6409" width="35.375" style="4" customWidth="1"/>
    <col min="6410" max="6410" width="16" style="4" customWidth="1"/>
    <col min="6411" max="6411" width="13.375" style="4" customWidth="1"/>
    <col min="6412" max="6412" width="16" style="4" customWidth="1"/>
    <col min="6413" max="6413" width="13.375" style="4" customWidth="1"/>
    <col min="6414" max="6414" width="16" style="4" customWidth="1"/>
    <col min="6415" max="6415" width="13.375" style="4" customWidth="1"/>
    <col min="6416" max="6664" width="8.875" style="4"/>
    <col min="6665" max="6665" width="35.375" style="4" customWidth="1"/>
    <col min="6666" max="6666" width="16" style="4" customWidth="1"/>
    <col min="6667" max="6667" width="13.375" style="4" customWidth="1"/>
    <col min="6668" max="6668" width="16" style="4" customWidth="1"/>
    <col min="6669" max="6669" width="13.375" style="4" customWidth="1"/>
    <col min="6670" max="6670" width="16" style="4" customWidth="1"/>
    <col min="6671" max="6671" width="13.375" style="4" customWidth="1"/>
    <col min="6672" max="6920" width="8.875" style="4"/>
    <col min="6921" max="6921" width="35.375" style="4" customWidth="1"/>
    <col min="6922" max="6922" width="16" style="4" customWidth="1"/>
    <col min="6923" max="6923" width="13.375" style="4" customWidth="1"/>
    <col min="6924" max="6924" width="16" style="4" customWidth="1"/>
    <col min="6925" max="6925" width="13.375" style="4" customWidth="1"/>
    <col min="6926" max="6926" width="16" style="4" customWidth="1"/>
    <col min="6927" max="6927" width="13.375" style="4" customWidth="1"/>
    <col min="6928" max="7176" width="8.875" style="4"/>
    <col min="7177" max="7177" width="35.375" style="4" customWidth="1"/>
    <col min="7178" max="7178" width="16" style="4" customWidth="1"/>
    <col min="7179" max="7179" width="13.375" style="4" customWidth="1"/>
    <col min="7180" max="7180" width="16" style="4" customWidth="1"/>
    <col min="7181" max="7181" width="13.375" style="4" customWidth="1"/>
    <col min="7182" max="7182" width="16" style="4" customWidth="1"/>
    <col min="7183" max="7183" width="13.375" style="4" customWidth="1"/>
    <col min="7184" max="7432" width="8.875" style="4"/>
    <col min="7433" max="7433" width="35.375" style="4" customWidth="1"/>
    <col min="7434" max="7434" width="16" style="4" customWidth="1"/>
    <col min="7435" max="7435" width="13.375" style="4" customWidth="1"/>
    <col min="7436" max="7436" width="16" style="4" customWidth="1"/>
    <col min="7437" max="7437" width="13.375" style="4" customWidth="1"/>
    <col min="7438" max="7438" width="16" style="4" customWidth="1"/>
    <col min="7439" max="7439" width="13.375" style="4" customWidth="1"/>
    <col min="7440" max="7688" width="8.875" style="4"/>
    <col min="7689" max="7689" width="35.375" style="4" customWidth="1"/>
    <col min="7690" max="7690" width="16" style="4" customWidth="1"/>
    <col min="7691" max="7691" width="13.375" style="4" customWidth="1"/>
    <col min="7692" max="7692" width="16" style="4" customWidth="1"/>
    <col min="7693" max="7693" width="13.375" style="4" customWidth="1"/>
    <col min="7694" max="7694" width="16" style="4" customWidth="1"/>
    <col min="7695" max="7695" width="13.375" style="4" customWidth="1"/>
    <col min="7696" max="7944" width="8.875" style="4"/>
    <col min="7945" max="7945" width="35.375" style="4" customWidth="1"/>
    <col min="7946" max="7946" width="16" style="4" customWidth="1"/>
    <col min="7947" max="7947" width="13.375" style="4" customWidth="1"/>
    <col min="7948" max="7948" width="16" style="4" customWidth="1"/>
    <col min="7949" max="7949" width="13.375" style="4" customWidth="1"/>
    <col min="7950" max="7950" width="16" style="4" customWidth="1"/>
    <col min="7951" max="7951" width="13.375" style="4" customWidth="1"/>
    <col min="7952" max="8200" width="8.875" style="4"/>
    <col min="8201" max="8201" width="35.375" style="4" customWidth="1"/>
    <col min="8202" max="8202" width="16" style="4" customWidth="1"/>
    <col min="8203" max="8203" width="13.375" style="4" customWidth="1"/>
    <col min="8204" max="8204" width="16" style="4" customWidth="1"/>
    <col min="8205" max="8205" width="13.375" style="4" customWidth="1"/>
    <col min="8206" max="8206" width="16" style="4" customWidth="1"/>
    <col min="8207" max="8207" width="13.375" style="4" customWidth="1"/>
    <col min="8208" max="8456" width="8.875" style="4"/>
    <col min="8457" max="8457" width="35.375" style="4" customWidth="1"/>
    <col min="8458" max="8458" width="16" style="4" customWidth="1"/>
    <col min="8459" max="8459" width="13.375" style="4" customWidth="1"/>
    <col min="8460" max="8460" width="16" style="4" customWidth="1"/>
    <col min="8461" max="8461" width="13.375" style="4" customWidth="1"/>
    <col min="8462" max="8462" width="16" style="4" customWidth="1"/>
    <col min="8463" max="8463" width="13.375" style="4" customWidth="1"/>
    <col min="8464" max="8712" width="8.875" style="4"/>
    <col min="8713" max="8713" width="35.375" style="4" customWidth="1"/>
    <col min="8714" max="8714" width="16" style="4" customWidth="1"/>
    <col min="8715" max="8715" width="13.375" style="4" customWidth="1"/>
    <col min="8716" max="8716" width="16" style="4" customWidth="1"/>
    <col min="8717" max="8717" width="13.375" style="4" customWidth="1"/>
    <col min="8718" max="8718" width="16" style="4" customWidth="1"/>
    <col min="8719" max="8719" width="13.375" style="4" customWidth="1"/>
    <col min="8720" max="8968" width="8.875" style="4"/>
    <col min="8969" max="8969" width="35.375" style="4" customWidth="1"/>
    <col min="8970" max="8970" width="16" style="4" customWidth="1"/>
    <col min="8971" max="8971" width="13.375" style="4" customWidth="1"/>
    <col min="8972" max="8972" width="16" style="4" customWidth="1"/>
    <col min="8973" max="8973" width="13.375" style="4" customWidth="1"/>
    <col min="8974" max="8974" width="16" style="4" customWidth="1"/>
    <col min="8975" max="8975" width="13.375" style="4" customWidth="1"/>
    <col min="8976" max="9224" width="8.875" style="4"/>
    <col min="9225" max="9225" width="35.375" style="4" customWidth="1"/>
    <col min="9226" max="9226" width="16" style="4" customWidth="1"/>
    <col min="9227" max="9227" width="13.375" style="4" customWidth="1"/>
    <col min="9228" max="9228" width="16" style="4" customWidth="1"/>
    <col min="9229" max="9229" width="13.375" style="4" customWidth="1"/>
    <col min="9230" max="9230" width="16" style="4" customWidth="1"/>
    <col min="9231" max="9231" width="13.375" style="4" customWidth="1"/>
    <col min="9232" max="9480" width="8.875" style="4"/>
    <col min="9481" max="9481" width="35.375" style="4" customWidth="1"/>
    <col min="9482" max="9482" width="16" style="4" customWidth="1"/>
    <col min="9483" max="9483" width="13.375" style="4" customWidth="1"/>
    <col min="9484" max="9484" width="16" style="4" customWidth="1"/>
    <col min="9485" max="9485" width="13.375" style="4" customWidth="1"/>
    <col min="9486" max="9486" width="16" style="4" customWidth="1"/>
    <col min="9487" max="9487" width="13.375" style="4" customWidth="1"/>
    <col min="9488" max="9736" width="8.875" style="4"/>
    <col min="9737" max="9737" width="35.375" style="4" customWidth="1"/>
    <col min="9738" max="9738" width="16" style="4" customWidth="1"/>
    <col min="9739" max="9739" width="13.375" style="4" customWidth="1"/>
    <col min="9740" max="9740" width="16" style="4" customWidth="1"/>
    <col min="9741" max="9741" width="13.375" style="4" customWidth="1"/>
    <col min="9742" max="9742" width="16" style="4" customWidth="1"/>
    <col min="9743" max="9743" width="13.375" style="4" customWidth="1"/>
    <col min="9744" max="9992" width="8.875" style="4"/>
    <col min="9993" max="9993" width="35.375" style="4" customWidth="1"/>
    <col min="9994" max="9994" width="16" style="4" customWidth="1"/>
    <col min="9995" max="9995" width="13.375" style="4" customWidth="1"/>
    <col min="9996" max="9996" width="16" style="4" customWidth="1"/>
    <col min="9997" max="9997" width="13.375" style="4" customWidth="1"/>
    <col min="9998" max="9998" width="16" style="4" customWidth="1"/>
    <col min="9999" max="9999" width="13.375" style="4" customWidth="1"/>
    <col min="10000" max="10248" width="8.875" style="4"/>
    <col min="10249" max="10249" width="35.375" style="4" customWidth="1"/>
    <col min="10250" max="10250" width="16" style="4" customWidth="1"/>
    <col min="10251" max="10251" width="13.375" style="4" customWidth="1"/>
    <col min="10252" max="10252" width="16" style="4" customWidth="1"/>
    <col min="10253" max="10253" width="13.375" style="4" customWidth="1"/>
    <col min="10254" max="10254" width="16" style="4" customWidth="1"/>
    <col min="10255" max="10255" width="13.375" style="4" customWidth="1"/>
    <col min="10256" max="10504" width="8.875" style="4"/>
    <col min="10505" max="10505" width="35.375" style="4" customWidth="1"/>
    <col min="10506" max="10506" width="16" style="4" customWidth="1"/>
    <col min="10507" max="10507" width="13.375" style="4" customWidth="1"/>
    <col min="10508" max="10508" width="16" style="4" customWidth="1"/>
    <col min="10509" max="10509" width="13.375" style="4" customWidth="1"/>
    <col min="10510" max="10510" width="16" style="4" customWidth="1"/>
    <col min="10511" max="10511" width="13.375" style="4" customWidth="1"/>
    <col min="10512" max="10760" width="8.875" style="4"/>
    <col min="10761" max="10761" width="35.375" style="4" customWidth="1"/>
    <col min="10762" max="10762" width="16" style="4" customWidth="1"/>
    <col min="10763" max="10763" width="13.375" style="4" customWidth="1"/>
    <col min="10764" max="10764" width="16" style="4" customWidth="1"/>
    <col min="10765" max="10765" width="13.375" style="4" customWidth="1"/>
    <col min="10766" max="10766" width="16" style="4" customWidth="1"/>
    <col min="10767" max="10767" width="13.375" style="4" customWidth="1"/>
    <col min="10768" max="11016" width="8.875" style="4"/>
    <col min="11017" max="11017" width="35.375" style="4" customWidth="1"/>
    <col min="11018" max="11018" width="16" style="4" customWidth="1"/>
    <col min="11019" max="11019" width="13.375" style="4" customWidth="1"/>
    <col min="11020" max="11020" width="16" style="4" customWidth="1"/>
    <col min="11021" max="11021" width="13.375" style="4" customWidth="1"/>
    <col min="11022" max="11022" width="16" style="4" customWidth="1"/>
    <col min="11023" max="11023" width="13.375" style="4" customWidth="1"/>
    <col min="11024" max="11272" width="8.875" style="4"/>
    <col min="11273" max="11273" width="35.375" style="4" customWidth="1"/>
    <col min="11274" max="11274" width="16" style="4" customWidth="1"/>
    <col min="11275" max="11275" width="13.375" style="4" customWidth="1"/>
    <col min="11276" max="11276" width="16" style="4" customWidth="1"/>
    <col min="11277" max="11277" width="13.375" style="4" customWidth="1"/>
    <col min="11278" max="11278" width="16" style="4" customWidth="1"/>
    <col min="11279" max="11279" width="13.375" style="4" customWidth="1"/>
    <col min="11280" max="11528" width="8.875" style="4"/>
    <col min="11529" max="11529" width="35.375" style="4" customWidth="1"/>
    <col min="11530" max="11530" width="16" style="4" customWidth="1"/>
    <col min="11531" max="11531" width="13.375" style="4" customWidth="1"/>
    <col min="11532" max="11532" width="16" style="4" customWidth="1"/>
    <col min="11533" max="11533" width="13.375" style="4" customWidth="1"/>
    <col min="11534" max="11534" width="16" style="4" customWidth="1"/>
    <col min="11535" max="11535" width="13.375" style="4" customWidth="1"/>
    <col min="11536" max="11784" width="8.875" style="4"/>
    <col min="11785" max="11785" width="35.375" style="4" customWidth="1"/>
    <col min="11786" max="11786" width="16" style="4" customWidth="1"/>
    <col min="11787" max="11787" width="13.375" style="4" customWidth="1"/>
    <col min="11788" max="11788" width="16" style="4" customWidth="1"/>
    <col min="11789" max="11789" width="13.375" style="4" customWidth="1"/>
    <col min="11790" max="11790" width="16" style="4" customWidth="1"/>
    <col min="11791" max="11791" width="13.375" style="4" customWidth="1"/>
    <col min="11792" max="12040" width="8.875" style="4"/>
    <col min="12041" max="12041" width="35.375" style="4" customWidth="1"/>
    <col min="12042" max="12042" width="16" style="4" customWidth="1"/>
    <col min="12043" max="12043" width="13.375" style="4" customWidth="1"/>
    <col min="12044" max="12044" width="16" style="4" customWidth="1"/>
    <col min="12045" max="12045" width="13.375" style="4" customWidth="1"/>
    <col min="12046" max="12046" width="16" style="4" customWidth="1"/>
    <col min="12047" max="12047" width="13.375" style="4" customWidth="1"/>
    <col min="12048" max="12296" width="8.875" style="4"/>
    <col min="12297" max="12297" width="35.375" style="4" customWidth="1"/>
    <col min="12298" max="12298" width="16" style="4" customWidth="1"/>
    <col min="12299" max="12299" width="13.375" style="4" customWidth="1"/>
    <col min="12300" max="12300" width="16" style="4" customWidth="1"/>
    <col min="12301" max="12301" width="13.375" style="4" customWidth="1"/>
    <col min="12302" max="12302" width="16" style="4" customWidth="1"/>
    <col min="12303" max="12303" width="13.375" style="4" customWidth="1"/>
    <col min="12304" max="12552" width="8.875" style="4"/>
    <col min="12553" max="12553" width="35.375" style="4" customWidth="1"/>
    <col min="12554" max="12554" width="16" style="4" customWidth="1"/>
    <col min="12555" max="12555" width="13.375" style="4" customWidth="1"/>
    <col min="12556" max="12556" width="16" style="4" customWidth="1"/>
    <col min="12557" max="12557" width="13.375" style="4" customWidth="1"/>
    <col min="12558" max="12558" width="16" style="4" customWidth="1"/>
    <col min="12559" max="12559" width="13.375" style="4" customWidth="1"/>
    <col min="12560" max="12808" width="8.875" style="4"/>
    <col min="12809" max="12809" width="35.375" style="4" customWidth="1"/>
    <col min="12810" max="12810" width="16" style="4" customWidth="1"/>
    <col min="12811" max="12811" width="13.375" style="4" customWidth="1"/>
    <col min="12812" max="12812" width="16" style="4" customWidth="1"/>
    <col min="12813" max="12813" width="13.375" style="4" customWidth="1"/>
    <col min="12814" max="12814" width="16" style="4" customWidth="1"/>
    <col min="12815" max="12815" width="13.375" style="4" customWidth="1"/>
    <col min="12816" max="13064" width="8.875" style="4"/>
    <col min="13065" max="13065" width="35.375" style="4" customWidth="1"/>
    <col min="13066" max="13066" width="16" style="4" customWidth="1"/>
    <col min="13067" max="13067" width="13.375" style="4" customWidth="1"/>
    <col min="13068" max="13068" width="16" style="4" customWidth="1"/>
    <col min="13069" max="13069" width="13.375" style="4" customWidth="1"/>
    <col min="13070" max="13070" width="16" style="4" customWidth="1"/>
    <col min="13071" max="13071" width="13.375" style="4" customWidth="1"/>
    <col min="13072" max="13320" width="8.875" style="4"/>
    <col min="13321" max="13321" width="35.375" style="4" customWidth="1"/>
    <col min="13322" max="13322" width="16" style="4" customWidth="1"/>
    <col min="13323" max="13323" width="13.375" style="4" customWidth="1"/>
    <col min="13324" max="13324" width="16" style="4" customWidth="1"/>
    <col min="13325" max="13325" width="13.375" style="4" customWidth="1"/>
    <col min="13326" max="13326" width="16" style="4" customWidth="1"/>
    <col min="13327" max="13327" width="13.375" style="4" customWidth="1"/>
    <col min="13328" max="13576" width="8.875" style="4"/>
    <col min="13577" max="13577" width="35.375" style="4" customWidth="1"/>
    <col min="13578" max="13578" width="16" style="4" customWidth="1"/>
    <col min="13579" max="13579" width="13.375" style="4" customWidth="1"/>
    <col min="13580" max="13580" width="16" style="4" customWidth="1"/>
    <col min="13581" max="13581" width="13.375" style="4" customWidth="1"/>
    <col min="13582" max="13582" width="16" style="4" customWidth="1"/>
    <col min="13583" max="13583" width="13.375" style="4" customWidth="1"/>
    <col min="13584" max="13832" width="8.875" style="4"/>
    <col min="13833" max="13833" width="35.375" style="4" customWidth="1"/>
    <col min="13834" max="13834" width="16" style="4" customWidth="1"/>
    <col min="13835" max="13835" width="13.375" style="4" customWidth="1"/>
    <col min="13836" max="13836" width="16" style="4" customWidth="1"/>
    <col min="13837" max="13837" width="13.375" style="4" customWidth="1"/>
    <col min="13838" max="13838" width="16" style="4" customWidth="1"/>
    <col min="13839" max="13839" width="13.375" style="4" customWidth="1"/>
    <col min="13840" max="14088" width="8.875" style="4"/>
    <col min="14089" max="14089" width="35.375" style="4" customWidth="1"/>
    <col min="14090" max="14090" width="16" style="4" customWidth="1"/>
    <col min="14091" max="14091" width="13.375" style="4" customWidth="1"/>
    <col min="14092" max="14092" width="16" style="4" customWidth="1"/>
    <col min="14093" max="14093" width="13.375" style="4" customWidth="1"/>
    <col min="14094" max="14094" width="16" style="4" customWidth="1"/>
    <col min="14095" max="14095" width="13.375" style="4" customWidth="1"/>
    <col min="14096" max="14344" width="8.875" style="4"/>
    <col min="14345" max="14345" width="35.375" style="4" customWidth="1"/>
    <col min="14346" max="14346" width="16" style="4" customWidth="1"/>
    <col min="14347" max="14347" width="13.375" style="4" customWidth="1"/>
    <col min="14348" max="14348" width="16" style="4" customWidth="1"/>
    <col min="14349" max="14349" width="13.375" style="4" customWidth="1"/>
    <col min="14350" max="14350" width="16" style="4" customWidth="1"/>
    <col min="14351" max="14351" width="13.375" style="4" customWidth="1"/>
    <col min="14352" max="14600" width="8.875" style="4"/>
    <col min="14601" max="14601" width="35.375" style="4" customWidth="1"/>
    <col min="14602" max="14602" width="16" style="4" customWidth="1"/>
    <col min="14603" max="14603" width="13.375" style="4" customWidth="1"/>
    <col min="14604" max="14604" width="16" style="4" customWidth="1"/>
    <col min="14605" max="14605" width="13.375" style="4" customWidth="1"/>
    <col min="14606" max="14606" width="16" style="4" customWidth="1"/>
    <col min="14607" max="14607" width="13.375" style="4" customWidth="1"/>
    <col min="14608" max="14856" width="8.875" style="4"/>
    <col min="14857" max="14857" width="35.375" style="4" customWidth="1"/>
    <col min="14858" max="14858" width="16" style="4" customWidth="1"/>
    <col min="14859" max="14859" width="13.375" style="4" customWidth="1"/>
    <col min="14860" max="14860" width="16" style="4" customWidth="1"/>
    <col min="14861" max="14861" width="13.375" style="4" customWidth="1"/>
    <col min="14862" max="14862" width="16" style="4" customWidth="1"/>
    <col min="14863" max="14863" width="13.375" style="4" customWidth="1"/>
    <col min="14864" max="15112" width="8.875" style="4"/>
    <col min="15113" max="15113" width="35.375" style="4" customWidth="1"/>
    <col min="15114" max="15114" width="16" style="4" customWidth="1"/>
    <col min="15115" max="15115" width="13.375" style="4" customWidth="1"/>
    <col min="15116" max="15116" width="16" style="4" customWidth="1"/>
    <col min="15117" max="15117" width="13.375" style="4" customWidth="1"/>
    <col min="15118" max="15118" width="16" style="4" customWidth="1"/>
    <col min="15119" max="15119" width="13.375" style="4" customWidth="1"/>
    <col min="15120" max="15368" width="8.875" style="4"/>
    <col min="15369" max="15369" width="35.375" style="4" customWidth="1"/>
    <col min="15370" max="15370" width="16" style="4" customWidth="1"/>
    <col min="15371" max="15371" width="13.375" style="4" customWidth="1"/>
    <col min="15372" max="15372" width="16" style="4" customWidth="1"/>
    <col min="15373" max="15373" width="13.375" style="4" customWidth="1"/>
    <col min="15374" max="15374" width="16" style="4" customWidth="1"/>
    <col min="15375" max="15375" width="13.375" style="4" customWidth="1"/>
    <col min="15376" max="15624" width="8.875" style="4"/>
    <col min="15625" max="15625" width="35.375" style="4" customWidth="1"/>
    <col min="15626" max="15626" width="16" style="4" customWidth="1"/>
    <col min="15627" max="15627" width="13.375" style="4" customWidth="1"/>
    <col min="15628" max="15628" width="16" style="4" customWidth="1"/>
    <col min="15629" max="15629" width="13.375" style="4" customWidth="1"/>
    <col min="15630" max="15630" width="16" style="4" customWidth="1"/>
    <col min="15631" max="15631" width="13.375" style="4" customWidth="1"/>
    <col min="15632" max="15880" width="8.875" style="4"/>
    <col min="15881" max="15881" width="35.375" style="4" customWidth="1"/>
    <col min="15882" max="15882" width="16" style="4" customWidth="1"/>
    <col min="15883" max="15883" width="13.375" style="4" customWidth="1"/>
    <col min="15884" max="15884" width="16" style="4" customWidth="1"/>
    <col min="15885" max="15885" width="13.375" style="4" customWidth="1"/>
    <col min="15886" max="15886" width="16" style="4" customWidth="1"/>
    <col min="15887" max="15887" width="13.375" style="4" customWidth="1"/>
    <col min="15888" max="16136" width="8.875" style="4"/>
    <col min="16137" max="16137" width="35.375" style="4" customWidth="1"/>
    <col min="16138" max="16138" width="16" style="4" customWidth="1"/>
    <col min="16139" max="16139" width="13.375" style="4" customWidth="1"/>
    <col min="16140" max="16140" width="16" style="4" customWidth="1"/>
    <col min="16141" max="16141" width="13.375" style="4" customWidth="1"/>
    <col min="16142" max="16142" width="16" style="4" customWidth="1"/>
    <col min="16143" max="16143" width="13.375" style="4" customWidth="1"/>
    <col min="16144" max="16384" width="8.875" style="4"/>
  </cols>
  <sheetData>
    <row r="1" spans="1:20" s="68" customFormat="1" ht="30.6" customHeight="1">
      <c r="A1" s="352" t="s">
        <v>385</v>
      </c>
      <c r="B1" s="352"/>
      <c r="C1" s="352"/>
      <c r="D1" s="352"/>
      <c r="E1" s="352"/>
      <c r="F1" s="352"/>
      <c r="G1" s="352"/>
      <c r="H1" s="352"/>
      <c r="I1" s="352"/>
      <c r="J1" s="352"/>
      <c r="K1" s="352"/>
      <c r="L1" s="352"/>
      <c r="M1" s="352"/>
      <c r="N1" s="352"/>
      <c r="O1" s="352"/>
      <c r="P1" s="225" t="s">
        <v>413</v>
      </c>
      <c r="Q1" s="67"/>
      <c r="R1" s="67"/>
      <c r="S1" s="67"/>
      <c r="T1" s="67"/>
    </row>
    <row r="2" spans="1:20" ht="30.6" customHeight="1">
      <c r="A2" s="263"/>
      <c r="B2" s="288" t="s">
        <v>4</v>
      </c>
      <c r="C2" s="288"/>
      <c r="D2" s="288" t="s">
        <v>3</v>
      </c>
      <c r="E2" s="288"/>
      <c r="F2" s="288" t="s">
        <v>2</v>
      </c>
      <c r="G2" s="288"/>
      <c r="H2" s="288" t="s">
        <v>1</v>
      </c>
      <c r="I2" s="288"/>
      <c r="J2" s="288" t="s">
        <v>0</v>
      </c>
      <c r="K2" s="288"/>
      <c r="L2" s="288" t="s">
        <v>228</v>
      </c>
      <c r="M2" s="288"/>
      <c r="N2" s="288" t="s">
        <v>259</v>
      </c>
      <c r="O2" s="288"/>
    </row>
    <row r="3" spans="1:20" ht="20.25" customHeight="1">
      <c r="A3" s="264"/>
      <c r="B3" s="8" t="s">
        <v>59</v>
      </c>
      <c r="C3" s="8" t="s">
        <v>9</v>
      </c>
      <c r="D3" s="8" t="s">
        <v>59</v>
      </c>
      <c r="E3" s="8" t="s">
        <v>9</v>
      </c>
      <c r="F3" s="8" t="s">
        <v>59</v>
      </c>
      <c r="G3" s="8" t="s">
        <v>9</v>
      </c>
      <c r="H3" s="8" t="s">
        <v>59</v>
      </c>
      <c r="I3" s="8" t="s">
        <v>9</v>
      </c>
      <c r="J3" s="8" t="s">
        <v>59</v>
      </c>
      <c r="K3" s="8" t="s">
        <v>9</v>
      </c>
      <c r="L3" s="8" t="s">
        <v>59</v>
      </c>
      <c r="M3" s="8" t="s">
        <v>9</v>
      </c>
      <c r="N3" s="8" t="s">
        <v>59</v>
      </c>
      <c r="O3" s="8" t="s">
        <v>9</v>
      </c>
    </row>
    <row r="4" spans="1:20" ht="20.100000000000001" customHeight="1">
      <c r="A4" s="49" t="s">
        <v>104</v>
      </c>
      <c r="B4" s="52">
        <v>1345</v>
      </c>
      <c r="C4" s="53">
        <f>SUM(C5:C25)</f>
        <v>100</v>
      </c>
      <c r="D4" s="52">
        <v>1813</v>
      </c>
      <c r="E4" s="53">
        <f t="shared" ref="E4:O4" si="0">SUM(E5:E25)</f>
        <v>99.999999999999986</v>
      </c>
      <c r="F4" s="52">
        <f t="shared" si="0"/>
        <v>1974</v>
      </c>
      <c r="G4" s="53">
        <f t="shared" si="0"/>
        <v>99.999999999999972</v>
      </c>
      <c r="H4" s="52">
        <f t="shared" si="0"/>
        <v>2152</v>
      </c>
      <c r="I4" s="53">
        <f t="shared" si="0"/>
        <v>99.999999999999972</v>
      </c>
      <c r="J4" s="52">
        <f t="shared" si="0"/>
        <v>2529</v>
      </c>
      <c r="K4" s="53">
        <f t="shared" si="0"/>
        <v>100.00000000000001</v>
      </c>
      <c r="L4" s="52">
        <f t="shared" si="0"/>
        <v>2194</v>
      </c>
      <c r="M4" s="53">
        <f t="shared" si="0"/>
        <v>100.00000000000001</v>
      </c>
      <c r="N4" s="52">
        <f t="shared" si="0"/>
        <v>2670</v>
      </c>
      <c r="O4" s="53">
        <f t="shared" si="0"/>
        <v>100</v>
      </c>
    </row>
    <row r="5" spans="1:20" ht="20.100000000000001" customHeight="1">
      <c r="A5" s="110" t="s">
        <v>233</v>
      </c>
      <c r="B5" s="52">
        <v>588</v>
      </c>
      <c r="C5" s="53">
        <f t="shared" ref="C5:C24" si="1">IFERROR(B5/B$4*100,"-")</f>
        <v>43.717472118959108</v>
      </c>
      <c r="D5" s="52">
        <v>956</v>
      </c>
      <c r="E5" s="53">
        <f t="shared" ref="E5:E24" si="2">IFERROR(D5/D$4*100,"-")</f>
        <v>52.730281301709866</v>
      </c>
      <c r="F5" s="52">
        <v>1084</v>
      </c>
      <c r="G5" s="53">
        <f t="shared" ref="G5:G24" si="3">IFERROR(F5/F$4*100,"-")</f>
        <v>54.913880445795336</v>
      </c>
      <c r="H5" s="52">
        <v>1210</v>
      </c>
      <c r="I5" s="53">
        <f t="shared" ref="I5:I24" si="4">IFERROR(H5/H$4*100,"-")</f>
        <v>56.226765799256505</v>
      </c>
      <c r="J5" s="52">
        <v>1648</v>
      </c>
      <c r="K5" s="53">
        <f t="shared" ref="K5:K24" si="5">IFERROR(J5/J$4*100,"-")</f>
        <v>65.164096480822465</v>
      </c>
      <c r="L5" s="52">
        <v>1377</v>
      </c>
      <c r="M5" s="53">
        <f t="shared" ref="M5:M24" si="6">IFERROR(L5/L$4*100,"-")</f>
        <v>62.762078395624435</v>
      </c>
      <c r="N5" s="52">
        <v>1725</v>
      </c>
      <c r="O5" s="53">
        <f t="shared" ref="O5:O23" si="7">IFERROR(N5/N$4*100,"-")</f>
        <v>64.606741573033716</v>
      </c>
    </row>
    <row r="6" spans="1:20" ht="20.100000000000001" customHeight="1">
      <c r="A6" s="50" t="s">
        <v>27</v>
      </c>
      <c r="B6" s="52">
        <v>206</v>
      </c>
      <c r="C6" s="53">
        <f t="shared" si="1"/>
        <v>15.315985130111523</v>
      </c>
      <c r="D6" s="52">
        <v>226</v>
      </c>
      <c r="E6" s="53">
        <f t="shared" si="2"/>
        <v>12.465526751241036</v>
      </c>
      <c r="F6" s="52">
        <v>269</v>
      </c>
      <c r="G6" s="53">
        <f t="shared" si="3"/>
        <v>13.627152988855116</v>
      </c>
      <c r="H6" s="52">
        <v>262</v>
      </c>
      <c r="I6" s="53">
        <f t="shared" si="4"/>
        <v>12.174721189591079</v>
      </c>
      <c r="J6" s="52">
        <v>222</v>
      </c>
      <c r="K6" s="53">
        <f t="shared" si="5"/>
        <v>8.7781731909845782</v>
      </c>
      <c r="L6" s="52">
        <v>222</v>
      </c>
      <c r="M6" s="53">
        <f t="shared" si="6"/>
        <v>10.118505013673655</v>
      </c>
      <c r="N6" s="52">
        <v>249</v>
      </c>
      <c r="O6" s="53">
        <f t="shared" si="7"/>
        <v>9.3258426966292127</v>
      </c>
    </row>
    <row r="7" spans="1:20" ht="20.100000000000001" customHeight="1">
      <c r="A7" s="50" t="s">
        <v>25</v>
      </c>
      <c r="B7" s="52">
        <v>87</v>
      </c>
      <c r="C7" s="53">
        <f t="shared" si="1"/>
        <v>6.4684014869888475</v>
      </c>
      <c r="D7" s="52">
        <v>114</v>
      </c>
      <c r="E7" s="53">
        <f t="shared" si="2"/>
        <v>6.2879205736348585</v>
      </c>
      <c r="F7" s="52">
        <v>98</v>
      </c>
      <c r="G7" s="53">
        <f t="shared" si="3"/>
        <v>4.9645390070921991</v>
      </c>
      <c r="H7" s="52">
        <v>97</v>
      </c>
      <c r="I7" s="53">
        <f t="shared" si="4"/>
        <v>4.507434944237918</v>
      </c>
      <c r="J7" s="52">
        <v>121</v>
      </c>
      <c r="K7" s="53">
        <f t="shared" si="5"/>
        <v>4.7844998022933964</v>
      </c>
      <c r="L7" s="52">
        <v>123</v>
      </c>
      <c r="M7" s="53">
        <f t="shared" si="6"/>
        <v>5.6061987237921604</v>
      </c>
      <c r="N7" s="52">
        <v>181</v>
      </c>
      <c r="O7" s="53">
        <f t="shared" si="7"/>
        <v>6.7790262172284645</v>
      </c>
    </row>
    <row r="8" spans="1:20" ht="20.100000000000001" customHeight="1">
      <c r="A8" s="50" t="s">
        <v>23</v>
      </c>
      <c r="B8" s="52">
        <v>186</v>
      </c>
      <c r="C8" s="53">
        <f t="shared" si="1"/>
        <v>13.82899628252788</v>
      </c>
      <c r="D8" s="52">
        <v>239</v>
      </c>
      <c r="E8" s="53">
        <f t="shared" si="2"/>
        <v>13.182570325427466</v>
      </c>
      <c r="F8" s="52">
        <v>203</v>
      </c>
      <c r="G8" s="53">
        <f t="shared" si="3"/>
        <v>10.283687943262411</v>
      </c>
      <c r="H8" s="52">
        <v>205</v>
      </c>
      <c r="I8" s="53">
        <f t="shared" si="4"/>
        <v>9.5260223048327131</v>
      </c>
      <c r="J8" s="52">
        <v>136</v>
      </c>
      <c r="K8" s="53">
        <f t="shared" si="5"/>
        <v>5.3776196124950575</v>
      </c>
      <c r="L8" s="52">
        <v>114</v>
      </c>
      <c r="M8" s="53">
        <f t="shared" si="6"/>
        <v>5.1959890610756609</v>
      </c>
      <c r="N8" s="52">
        <v>145</v>
      </c>
      <c r="O8" s="53">
        <f t="shared" si="7"/>
        <v>5.4307116104868918</v>
      </c>
    </row>
    <row r="9" spans="1:20" ht="20.100000000000001" customHeight="1">
      <c r="A9" s="49" t="s">
        <v>26</v>
      </c>
      <c r="B9" s="52">
        <v>42</v>
      </c>
      <c r="C9" s="53">
        <f t="shared" si="1"/>
        <v>3.1226765799256504</v>
      </c>
      <c r="D9" s="52">
        <v>61</v>
      </c>
      <c r="E9" s="53">
        <f t="shared" si="2"/>
        <v>3.3645890788747934</v>
      </c>
      <c r="F9" s="52">
        <v>68</v>
      </c>
      <c r="G9" s="53">
        <f t="shared" si="3"/>
        <v>3.4447821681864235</v>
      </c>
      <c r="H9" s="52">
        <v>146</v>
      </c>
      <c r="I9" s="53">
        <f t="shared" si="4"/>
        <v>6.7843866171003713</v>
      </c>
      <c r="J9" s="52">
        <v>108</v>
      </c>
      <c r="K9" s="53">
        <f t="shared" si="5"/>
        <v>4.2704626334519578</v>
      </c>
      <c r="L9" s="52">
        <v>79</v>
      </c>
      <c r="M9" s="53">
        <f t="shared" si="6"/>
        <v>3.6007292616226074</v>
      </c>
      <c r="N9" s="52">
        <v>73</v>
      </c>
      <c r="O9" s="53">
        <f t="shared" si="7"/>
        <v>2.7340823970037453</v>
      </c>
    </row>
    <row r="10" spans="1:20" ht="20.100000000000001" customHeight="1">
      <c r="A10" s="50" t="s">
        <v>20</v>
      </c>
      <c r="B10" s="52">
        <v>17</v>
      </c>
      <c r="C10" s="53">
        <f t="shared" si="1"/>
        <v>1.2639405204460967</v>
      </c>
      <c r="D10" s="52">
        <v>25</v>
      </c>
      <c r="E10" s="53">
        <f t="shared" si="2"/>
        <v>1.3789299503585217</v>
      </c>
      <c r="F10" s="52">
        <v>28</v>
      </c>
      <c r="G10" s="53">
        <f t="shared" si="3"/>
        <v>1.4184397163120568</v>
      </c>
      <c r="H10" s="52">
        <v>35</v>
      </c>
      <c r="I10" s="53">
        <f t="shared" si="4"/>
        <v>1.6263940520446096</v>
      </c>
      <c r="J10" s="52">
        <v>49</v>
      </c>
      <c r="K10" s="53">
        <f t="shared" si="5"/>
        <v>1.937524713325425</v>
      </c>
      <c r="L10" s="52">
        <v>53</v>
      </c>
      <c r="M10" s="53">
        <f t="shared" si="6"/>
        <v>2.415679124886053</v>
      </c>
      <c r="N10" s="52">
        <v>69</v>
      </c>
      <c r="O10" s="53">
        <f t="shared" si="7"/>
        <v>2.584269662921348</v>
      </c>
    </row>
    <row r="11" spans="1:20" ht="20.100000000000001" customHeight="1">
      <c r="A11" s="49" t="s">
        <v>24</v>
      </c>
      <c r="B11" s="52">
        <v>63</v>
      </c>
      <c r="C11" s="53">
        <f t="shared" si="1"/>
        <v>4.6840148698884763</v>
      </c>
      <c r="D11" s="52">
        <v>33</v>
      </c>
      <c r="E11" s="53">
        <f t="shared" si="2"/>
        <v>1.8201875344732488</v>
      </c>
      <c r="F11" s="52">
        <v>27</v>
      </c>
      <c r="G11" s="53">
        <f t="shared" si="3"/>
        <v>1.3677811550151975</v>
      </c>
      <c r="H11" s="52">
        <v>31</v>
      </c>
      <c r="I11" s="53">
        <f t="shared" si="4"/>
        <v>1.4405204460966543</v>
      </c>
      <c r="J11" s="52">
        <v>71</v>
      </c>
      <c r="K11" s="53">
        <f t="shared" si="5"/>
        <v>2.807433768287861</v>
      </c>
      <c r="L11" s="52">
        <v>56</v>
      </c>
      <c r="M11" s="53">
        <f t="shared" si="6"/>
        <v>2.552415679124886</v>
      </c>
      <c r="N11" s="52">
        <v>56</v>
      </c>
      <c r="O11" s="53">
        <f t="shared" si="7"/>
        <v>2.0973782771535583</v>
      </c>
    </row>
    <row r="12" spans="1:20" ht="20.100000000000001" customHeight="1">
      <c r="A12" s="50" t="s">
        <v>22</v>
      </c>
      <c r="B12" s="52">
        <v>25</v>
      </c>
      <c r="C12" s="53">
        <f t="shared" si="1"/>
        <v>1.8587360594795539</v>
      </c>
      <c r="D12" s="52">
        <v>35</v>
      </c>
      <c r="E12" s="53">
        <f t="shared" si="2"/>
        <v>1.9305019305019304</v>
      </c>
      <c r="F12" s="52">
        <v>39</v>
      </c>
      <c r="G12" s="53">
        <f t="shared" si="3"/>
        <v>1.9756838905775076</v>
      </c>
      <c r="H12" s="52">
        <v>29</v>
      </c>
      <c r="I12" s="53">
        <f t="shared" si="4"/>
        <v>1.3475836431226766</v>
      </c>
      <c r="J12" s="52">
        <v>43</v>
      </c>
      <c r="K12" s="53">
        <f t="shared" si="5"/>
        <v>1.7002767892447608</v>
      </c>
      <c r="L12" s="52">
        <v>32</v>
      </c>
      <c r="M12" s="53">
        <f t="shared" si="6"/>
        <v>1.4585232452142205</v>
      </c>
      <c r="N12" s="52">
        <v>22</v>
      </c>
      <c r="O12" s="53">
        <f t="shared" si="7"/>
        <v>0.82397003745318353</v>
      </c>
    </row>
    <row r="13" spans="1:20" ht="20.100000000000001" customHeight="1">
      <c r="A13" s="50" t="s">
        <v>108</v>
      </c>
      <c r="B13" s="52">
        <v>15</v>
      </c>
      <c r="C13" s="53">
        <f t="shared" si="1"/>
        <v>1.1152416356877324</v>
      </c>
      <c r="D13" s="52">
        <v>12</v>
      </c>
      <c r="E13" s="53">
        <f t="shared" si="2"/>
        <v>0.66188637617209045</v>
      </c>
      <c r="F13" s="52">
        <v>18</v>
      </c>
      <c r="G13" s="53">
        <f t="shared" si="3"/>
        <v>0.91185410334346495</v>
      </c>
      <c r="H13" s="52">
        <v>13</v>
      </c>
      <c r="I13" s="53">
        <f t="shared" si="4"/>
        <v>0.60408921933085502</v>
      </c>
      <c r="J13" s="52">
        <v>20</v>
      </c>
      <c r="K13" s="53">
        <f t="shared" si="5"/>
        <v>0.79082641360221428</v>
      </c>
      <c r="L13" s="52">
        <v>24</v>
      </c>
      <c r="M13" s="53">
        <f t="shared" si="6"/>
        <v>1.0938924339106655</v>
      </c>
      <c r="N13" s="52">
        <v>19</v>
      </c>
      <c r="O13" s="53">
        <f t="shared" si="7"/>
        <v>0.71161048689138573</v>
      </c>
    </row>
    <row r="14" spans="1:20" ht="20.100000000000001" customHeight="1">
      <c r="A14" s="50" t="s">
        <v>13</v>
      </c>
      <c r="B14" s="52">
        <v>12</v>
      </c>
      <c r="C14" s="53">
        <f t="shared" si="1"/>
        <v>0.89219330855018586</v>
      </c>
      <c r="D14" s="52">
        <v>10</v>
      </c>
      <c r="E14" s="53">
        <f t="shared" si="2"/>
        <v>0.55157198014340869</v>
      </c>
      <c r="F14" s="52">
        <v>25</v>
      </c>
      <c r="G14" s="53">
        <f t="shared" si="3"/>
        <v>1.2664640324214791</v>
      </c>
      <c r="H14" s="52">
        <v>22</v>
      </c>
      <c r="I14" s="53">
        <f t="shared" si="4"/>
        <v>1.0223048327137547</v>
      </c>
      <c r="J14" s="52">
        <v>18</v>
      </c>
      <c r="K14" s="53">
        <f t="shared" si="5"/>
        <v>0.71174377224199281</v>
      </c>
      <c r="L14" s="52">
        <v>11</v>
      </c>
      <c r="M14" s="53">
        <f t="shared" si="6"/>
        <v>0.50136736554238837</v>
      </c>
      <c r="N14" s="52">
        <v>19</v>
      </c>
      <c r="O14" s="53">
        <f t="shared" si="7"/>
        <v>0.71161048689138573</v>
      </c>
    </row>
    <row r="15" spans="1:20" ht="20.100000000000001" customHeight="1">
      <c r="A15" s="49" t="s">
        <v>21</v>
      </c>
      <c r="B15" s="52">
        <v>12</v>
      </c>
      <c r="C15" s="53">
        <f t="shared" si="1"/>
        <v>0.89219330855018586</v>
      </c>
      <c r="D15" s="52">
        <v>17</v>
      </c>
      <c r="E15" s="53">
        <f t="shared" si="2"/>
        <v>0.9376723662437948</v>
      </c>
      <c r="F15" s="52">
        <v>9</v>
      </c>
      <c r="G15" s="53">
        <f t="shared" si="3"/>
        <v>0.45592705167173248</v>
      </c>
      <c r="H15" s="52">
        <v>16</v>
      </c>
      <c r="I15" s="53">
        <f t="shared" si="4"/>
        <v>0.74349442379182151</v>
      </c>
      <c r="J15" s="52">
        <v>15</v>
      </c>
      <c r="K15" s="53">
        <f t="shared" si="5"/>
        <v>0.59311981020166071</v>
      </c>
      <c r="L15" s="52">
        <v>17</v>
      </c>
      <c r="M15" s="53">
        <f t="shared" si="6"/>
        <v>0.77484047402005474</v>
      </c>
      <c r="N15" s="52">
        <v>18</v>
      </c>
      <c r="O15" s="53">
        <f t="shared" si="7"/>
        <v>0.6741573033707865</v>
      </c>
    </row>
    <row r="16" spans="1:20" ht="20.100000000000001" customHeight="1">
      <c r="A16" s="49" t="s">
        <v>17</v>
      </c>
      <c r="B16" s="52">
        <v>28</v>
      </c>
      <c r="C16" s="53">
        <f t="shared" si="1"/>
        <v>2.0817843866171004</v>
      </c>
      <c r="D16" s="52">
        <v>16</v>
      </c>
      <c r="E16" s="53">
        <f t="shared" si="2"/>
        <v>0.88251516822945397</v>
      </c>
      <c r="F16" s="52">
        <v>26</v>
      </c>
      <c r="G16" s="53">
        <f t="shared" si="3"/>
        <v>1.3171225937183384</v>
      </c>
      <c r="H16" s="52">
        <v>16</v>
      </c>
      <c r="I16" s="53">
        <f t="shared" si="4"/>
        <v>0.74349442379182151</v>
      </c>
      <c r="J16" s="52">
        <v>16</v>
      </c>
      <c r="K16" s="53">
        <f t="shared" si="5"/>
        <v>0.63266113088177145</v>
      </c>
      <c r="L16" s="52">
        <v>8</v>
      </c>
      <c r="M16" s="53">
        <f t="shared" si="6"/>
        <v>0.36463081130355512</v>
      </c>
      <c r="N16" s="52">
        <v>17</v>
      </c>
      <c r="O16" s="53">
        <f t="shared" si="7"/>
        <v>0.63670411985018727</v>
      </c>
    </row>
    <row r="17" spans="1:15" ht="20.100000000000001" customHeight="1">
      <c r="A17" s="49" t="s">
        <v>18</v>
      </c>
      <c r="B17" s="52">
        <v>14</v>
      </c>
      <c r="C17" s="53">
        <f t="shared" si="1"/>
        <v>1.0408921933085502</v>
      </c>
      <c r="D17" s="52">
        <v>29</v>
      </c>
      <c r="E17" s="53">
        <f t="shared" si="2"/>
        <v>1.5995587424158852</v>
      </c>
      <c r="F17" s="52">
        <v>25</v>
      </c>
      <c r="G17" s="53">
        <f t="shared" si="3"/>
        <v>1.2664640324214791</v>
      </c>
      <c r="H17" s="52">
        <v>24</v>
      </c>
      <c r="I17" s="53">
        <f t="shared" si="4"/>
        <v>1.1152416356877324</v>
      </c>
      <c r="J17" s="52">
        <v>19</v>
      </c>
      <c r="K17" s="53">
        <f t="shared" si="5"/>
        <v>0.75128509292210355</v>
      </c>
      <c r="L17" s="52">
        <v>19</v>
      </c>
      <c r="M17" s="53">
        <f t="shared" si="6"/>
        <v>0.8659981768459436</v>
      </c>
      <c r="N17" s="52">
        <v>15</v>
      </c>
      <c r="O17" s="53">
        <f t="shared" si="7"/>
        <v>0.5617977528089888</v>
      </c>
    </row>
    <row r="18" spans="1:15" ht="20.100000000000001" customHeight="1">
      <c r="A18" s="49" t="s">
        <v>19</v>
      </c>
      <c r="B18" s="52">
        <v>5</v>
      </c>
      <c r="C18" s="53">
        <f t="shared" si="1"/>
        <v>0.37174721189591076</v>
      </c>
      <c r="D18" s="52">
        <v>1</v>
      </c>
      <c r="E18" s="53">
        <f t="shared" si="2"/>
        <v>5.5157198014340873E-2</v>
      </c>
      <c r="F18" s="52">
        <v>7</v>
      </c>
      <c r="G18" s="53">
        <f t="shared" si="3"/>
        <v>0.3546099290780142</v>
      </c>
      <c r="H18" s="52">
        <v>8</v>
      </c>
      <c r="I18" s="53">
        <f t="shared" si="4"/>
        <v>0.37174721189591076</v>
      </c>
      <c r="J18" s="52">
        <v>11</v>
      </c>
      <c r="K18" s="53">
        <f t="shared" si="5"/>
        <v>0.43495452748121788</v>
      </c>
      <c r="L18" s="52">
        <v>5</v>
      </c>
      <c r="M18" s="53">
        <f t="shared" si="6"/>
        <v>0.22789425706472194</v>
      </c>
      <c r="N18" s="52">
        <v>11</v>
      </c>
      <c r="O18" s="53">
        <f t="shared" si="7"/>
        <v>0.41198501872659177</v>
      </c>
    </row>
    <row r="19" spans="1:15" ht="20.100000000000001" customHeight="1">
      <c r="A19" s="49" t="s">
        <v>15</v>
      </c>
      <c r="B19" s="52">
        <v>7</v>
      </c>
      <c r="C19" s="53">
        <f t="shared" si="1"/>
        <v>0.5204460966542751</v>
      </c>
      <c r="D19" s="52">
        <v>10</v>
      </c>
      <c r="E19" s="53">
        <f t="shared" si="2"/>
        <v>0.55157198014340869</v>
      </c>
      <c r="F19" s="52">
        <v>11</v>
      </c>
      <c r="G19" s="53">
        <f t="shared" si="3"/>
        <v>0.55724417426545081</v>
      </c>
      <c r="H19" s="52">
        <v>5</v>
      </c>
      <c r="I19" s="53">
        <f t="shared" si="4"/>
        <v>0.23234200743494424</v>
      </c>
      <c r="J19" s="52">
        <v>7</v>
      </c>
      <c r="K19" s="53">
        <f t="shared" si="5"/>
        <v>0.27678924476077499</v>
      </c>
      <c r="L19" s="52">
        <v>17</v>
      </c>
      <c r="M19" s="53">
        <f t="shared" si="6"/>
        <v>0.77484047402005474</v>
      </c>
      <c r="N19" s="52">
        <v>9</v>
      </c>
      <c r="O19" s="53">
        <f t="shared" si="7"/>
        <v>0.33707865168539325</v>
      </c>
    </row>
    <row r="20" spans="1:15" ht="20.100000000000001" customHeight="1">
      <c r="A20" s="49" t="s">
        <v>14</v>
      </c>
      <c r="B20" s="52">
        <v>2</v>
      </c>
      <c r="C20" s="53">
        <f t="shared" si="1"/>
        <v>0.14869888475836432</v>
      </c>
      <c r="D20" s="52">
        <v>3</v>
      </c>
      <c r="E20" s="53">
        <f t="shared" si="2"/>
        <v>0.16547159404302261</v>
      </c>
      <c r="F20" s="52">
        <v>6</v>
      </c>
      <c r="G20" s="53">
        <f t="shared" si="3"/>
        <v>0.303951367781155</v>
      </c>
      <c r="H20" s="52">
        <v>8</v>
      </c>
      <c r="I20" s="53">
        <f t="shared" si="4"/>
        <v>0.37174721189591076</v>
      </c>
      <c r="J20" s="52">
        <v>4</v>
      </c>
      <c r="K20" s="53">
        <f t="shared" si="5"/>
        <v>0.15816528272044286</v>
      </c>
      <c r="L20" s="52">
        <v>3</v>
      </c>
      <c r="M20" s="53">
        <f t="shared" si="6"/>
        <v>0.13673655423883319</v>
      </c>
      <c r="N20" s="52">
        <v>9</v>
      </c>
      <c r="O20" s="53">
        <f t="shared" si="7"/>
        <v>0.33707865168539325</v>
      </c>
    </row>
    <row r="21" spans="1:15" ht="20.100000000000001" customHeight="1">
      <c r="A21" s="49" t="s">
        <v>106</v>
      </c>
      <c r="B21" s="52">
        <v>1</v>
      </c>
      <c r="C21" s="53">
        <f t="shared" si="1"/>
        <v>7.434944237918216E-2</v>
      </c>
      <c r="D21" s="52">
        <v>1</v>
      </c>
      <c r="E21" s="53">
        <f t="shared" si="2"/>
        <v>5.5157198014340873E-2</v>
      </c>
      <c r="F21" s="52">
        <v>3</v>
      </c>
      <c r="G21" s="53">
        <f t="shared" si="3"/>
        <v>0.1519756838905775</v>
      </c>
      <c r="H21" s="52">
        <v>2</v>
      </c>
      <c r="I21" s="53">
        <f t="shared" si="4"/>
        <v>9.2936802973977689E-2</v>
      </c>
      <c r="J21" s="52">
        <v>1</v>
      </c>
      <c r="K21" s="53">
        <f t="shared" si="5"/>
        <v>3.9541320680110716E-2</v>
      </c>
      <c r="L21" s="52">
        <v>6</v>
      </c>
      <c r="M21" s="53">
        <f t="shared" si="6"/>
        <v>0.27347310847766637</v>
      </c>
      <c r="N21" s="52">
        <v>5</v>
      </c>
      <c r="O21" s="53">
        <f t="shared" si="7"/>
        <v>0.18726591760299627</v>
      </c>
    </row>
    <row r="22" spans="1:15" ht="20.100000000000001" customHeight="1">
      <c r="A22" s="50" t="s">
        <v>107</v>
      </c>
      <c r="B22" s="52">
        <v>7</v>
      </c>
      <c r="C22" s="53">
        <f t="shared" si="1"/>
        <v>0.5204460966542751</v>
      </c>
      <c r="D22" s="52">
        <v>6</v>
      </c>
      <c r="E22" s="53">
        <f t="shared" si="2"/>
        <v>0.33094318808604523</v>
      </c>
      <c r="F22" s="52">
        <v>2</v>
      </c>
      <c r="G22" s="53">
        <f t="shared" si="3"/>
        <v>0.10131712259371835</v>
      </c>
      <c r="H22" s="52">
        <v>2</v>
      </c>
      <c r="I22" s="53">
        <f t="shared" si="4"/>
        <v>9.2936802973977689E-2</v>
      </c>
      <c r="J22" s="52">
        <v>2</v>
      </c>
      <c r="K22" s="53">
        <f t="shared" si="5"/>
        <v>7.9082641360221431E-2</v>
      </c>
      <c r="L22" s="52">
        <v>11</v>
      </c>
      <c r="M22" s="53">
        <f t="shared" si="6"/>
        <v>0.50136736554238837</v>
      </c>
      <c r="N22" s="52">
        <v>3</v>
      </c>
      <c r="O22" s="53">
        <f t="shared" si="7"/>
        <v>0.11235955056179776</v>
      </c>
    </row>
    <row r="23" spans="1:15" ht="20.100000000000001" customHeight="1">
      <c r="A23" s="49" t="s">
        <v>12</v>
      </c>
      <c r="B23" s="52">
        <v>1</v>
      </c>
      <c r="C23" s="53">
        <f t="shared" si="1"/>
        <v>7.434944237918216E-2</v>
      </c>
      <c r="D23" s="52">
        <v>3</v>
      </c>
      <c r="E23" s="53">
        <f t="shared" si="2"/>
        <v>0.16547159404302261</v>
      </c>
      <c r="F23" s="52">
        <v>2</v>
      </c>
      <c r="G23" s="53">
        <f t="shared" si="3"/>
        <v>0.10131712259371835</v>
      </c>
      <c r="H23" s="52">
        <v>4</v>
      </c>
      <c r="I23" s="53">
        <f t="shared" si="4"/>
        <v>0.18587360594795538</v>
      </c>
      <c r="J23" s="52">
        <v>1</v>
      </c>
      <c r="K23" s="53">
        <f t="shared" si="5"/>
        <v>3.9541320680110716E-2</v>
      </c>
      <c r="L23" s="53" t="s">
        <v>227</v>
      </c>
      <c r="M23" s="53" t="str">
        <f t="shared" si="6"/>
        <v>-</v>
      </c>
      <c r="N23" s="52">
        <v>1</v>
      </c>
      <c r="O23" s="53">
        <f t="shared" si="7"/>
        <v>3.7453183520599252E-2</v>
      </c>
    </row>
    <row r="24" spans="1:15" ht="20.100000000000001" customHeight="1">
      <c r="A24" s="49" t="s">
        <v>16</v>
      </c>
      <c r="B24" s="52">
        <v>6</v>
      </c>
      <c r="C24" s="53">
        <f t="shared" si="1"/>
        <v>0.44609665427509293</v>
      </c>
      <c r="D24" s="52">
        <v>5</v>
      </c>
      <c r="E24" s="53">
        <f t="shared" si="2"/>
        <v>0.27578599007170435</v>
      </c>
      <c r="F24" s="52">
        <v>14</v>
      </c>
      <c r="G24" s="53">
        <f t="shared" si="3"/>
        <v>0.70921985815602839</v>
      </c>
      <c r="H24" s="52">
        <v>12</v>
      </c>
      <c r="I24" s="53">
        <f t="shared" si="4"/>
        <v>0.55762081784386619</v>
      </c>
      <c r="J24" s="52">
        <v>2</v>
      </c>
      <c r="K24" s="53">
        <f t="shared" si="5"/>
        <v>7.9082641360221431E-2</v>
      </c>
      <c r="L24" s="53" t="s">
        <v>227</v>
      </c>
      <c r="M24" s="53" t="str">
        <f t="shared" si="6"/>
        <v>-</v>
      </c>
      <c r="N24" s="53" t="s">
        <v>227</v>
      </c>
      <c r="O24" s="53" t="s">
        <v>227</v>
      </c>
    </row>
    <row r="25" spans="1:15" ht="20.100000000000001" customHeight="1">
      <c r="A25" s="69" t="s">
        <v>105</v>
      </c>
      <c r="B25" s="73">
        <v>21</v>
      </c>
      <c r="C25" s="114">
        <f t="shared" ref="C25:G25" si="8">IFERROR(B25/B$4*100,"-")</f>
        <v>1.5613382899628252</v>
      </c>
      <c r="D25" s="73">
        <v>11</v>
      </c>
      <c r="E25" s="114">
        <f t="shared" si="8"/>
        <v>0.60672917815774963</v>
      </c>
      <c r="F25" s="73">
        <v>10</v>
      </c>
      <c r="G25" s="114">
        <f t="shared" si="8"/>
        <v>0.50658561296859173</v>
      </c>
      <c r="H25" s="73">
        <v>5</v>
      </c>
      <c r="I25" s="114">
        <f t="shared" ref="I25" si="9">IFERROR(H25/H$4*100,"-")</f>
        <v>0.23234200743494424</v>
      </c>
      <c r="J25" s="73">
        <v>15</v>
      </c>
      <c r="K25" s="114">
        <f t="shared" ref="K25" si="10">IFERROR(J25/J$4*100,"-")</f>
        <v>0.59311981020166071</v>
      </c>
      <c r="L25" s="73">
        <v>17</v>
      </c>
      <c r="M25" s="114">
        <f t="shared" ref="M25" si="11">IFERROR(L25/L$4*100,"-")</f>
        <v>0.77484047402005474</v>
      </c>
      <c r="N25" s="73">
        <v>24</v>
      </c>
      <c r="O25" s="114">
        <f t="shared" ref="O25" si="12">IFERROR(N25/N$4*100,"-")</f>
        <v>0.89887640449438211</v>
      </c>
    </row>
    <row r="26" spans="1:15" ht="16.350000000000001" customHeight="1">
      <c r="A26" s="147" t="s">
        <v>125</v>
      </c>
      <c r="B26" s="205"/>
      <c r="C26" s="205"/>
      <c r="D26" s="205"/>
      <c r="E26" s="205"/>
      <c r="F26" s="147"/>
      <c r="G26" s="147"/>
      <c r="H26" s="147"/>
      <c r="I26" s="147"/>
      <c r="J26" s="153"/>
      <c r="K26" s="169"/>
      <c r="L26" s="153"/>
      <c r="M26" s="153"/>
      <c r="N26" s="153"/>
      <c r="O26" s="153"/>
    </row>
    <row r="27" spans="1:15" ht="16.350000000000001" customHeight="1">
      <c r="A27" s="351"/>
      <c r="B27" s="351"/>
      <c r="C27" s="351"/>
      <c r="D27" s="351"/>
      <c r="E27" s="351"/>
      <c r="F27" s="351"/>
      <c r="G27" s="351"/>
      <c r="H27" s="351"/>
      <c r="I27" s="351"/>
      <c r="J27" s="351"/>
    </row>
  </sheetData>
  <sortState ref="A5:O24">
    <sortCondition descending="1" ref="N5:N24"/>
  </sortState>
  <mergeCells count="10">
    <mergeCell ref="A27:J27"/>
    <mergeCell ref="A1:O1"/>
    <mergeCell ref="A2:A3"/>
    <mergeCell ref="L2:M2"/>
    <mergeCell ref="N2:O2"/>
    <mergeCell ref="J2:K2"/>
    <mergeCell ref="H2:I2"/>
    <mergeCell ref="F2:G2"/>
    <mergeCell ref="D2:E2"/>
    <mergeCell ref="B2:C2"/>
  </mergeCells>
  <phoneticPr fontId="9" type="noConversion"/>
  <hyperlinks>
    <hyperlink ref="P1" location="本篇表次!A1" display="回本篇表次"/>
  </hyperlinks>
  <printOptions horizontalCentered="1" verticalCentered="1"/>
  <pageMargins left="0.39370078740157483" right="0.39370078740157483" top="0.74803149606299213" bottom="0.74803149606299213" header="0.31496062992125984" footer="0.31496062992125984"/>
  <pageSetup paperSize="224" scale="62" firstPageNumber="262" orientation="landscape" r:id="rId1"/>
  <headerFooter differentOddEven="1" scaleWithDoc="0">
    <evenHeader>&amp;R&amp;"標楷體,標準"&amp;8第四篇　特定類型犯罪者之犯罪趨勢與處遇</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21"/>
  <sheetViews>
    <sheetView showGridLines="0" zoomScale="89" zoomScaleNormal="90" workbookViewId="0">
      <selection activeCell="P1" sqref="P1"/>
    </sheetView>
  </sheetViews>
  <sheetFormatPr defaultColWidth="8.875" defaultRowHeight="15.75"/>
  <cols>
    <col min="1" max="1" width="33.5" style="63" customWidth="1"/>
    <col min="2" max="15" width="9.625" style="63" customWidth="1"/>
    <col min="16" max="16" width="12.625" style="63" bestFit="1" customWidth="1"/>
    <col min="17" max="264" width="8.875" style="63"/>
    <col min="265" max="265" width="33.5" style="63" customWidth="1"/>
    <col min="266" max="271" width="15.875" style="63" customWidth="1"/>
    <col min="272" max="520" width="8.875" style="63"/>
    <col min="521" max="521" width="33.5" style="63" customWidth="1"/>
    <col min="522" max="527" width="15.875" style="63" customWidth="1"/>
    <col min="528" max="776" width="8.875" style="63"/>
    <col min="777" max="777" width="33.5" style="63" customWidth="1"/>
    <col min="778" max="783" width="15.875" style="63" customWidth="1"/>
    <col min="784" max="1032" width="8.875" style="63"/>
    <col min="1033" max="1033" width="33.5" style="63" customWidth="1"/>
    <col min="1034" max="1039" width="15.875" style="63" customWidth="1"/>
    <col min="1040" max="1288" width="8.875" style="63"/>
    <col min="1289" max="1289" width="33.5" style="63" customWidth="1"/>
    <col min="1290" max="1295" width="15.875" style="63" customWidth="1"/>
    <col min="1296" max="1544" width="8.875" style="63"/>
    <col min="1545" max="1545" width="33.5" style="63" customWidth="1"/>
    <col min="1546" max="1551" width="15.875" style="63" customWidth="1"/>
    <col min="1552" max="1800" width="8.875" style="63"/>
    <col min="1801" max="1801" width="33.5" style="63" customWidth="1"/>
    <col min="1802" max="1807" width="15.875" style="63" customWidth="1"/>
    <col min="1808" max="2056" width="8.875" style="63"/>
    <col min="2057" max="2057" width="33.5" style="63" customWidth="1"/>
    <col min="2058" max="2063" width="15.875" style="63" customWidth="1"/>
    <col min="2064" max="2312" width="8.875" style="63"/>
    <col min="2313" max="2313" width="33.5" style="63" customWidth="1"/>
    <col min="2314" max="2319" width="15.875" style="63" customWidth="1"/>
    <col min="2320" max="2568" width="8.875" style="63"/>
    <col min="2569" max="2569" width="33.5" style="63" customWidth="1"/>
    <col min="2570" max="2575" width="15.875" style="63" customWidth="1"/>
    <col min="2576" max="2824" width="8.875" style="63"/>
    <col min="2825" max="2825" width="33.5" style="63" customWidth="1"/>
    <col min="2826" max="2831" width="15.875" style="63" customWidth="1"/>
    <col min="2832" max="3080" width="8.875" style="63"/>
    <col min="3081" max="3081" width="33.5" style="63" customWidth="1"/>
    <col min="3082" max="3087" width="15.875" style="63" customWidth="1"/>
    <col min="3088" max="3336" width="8.875" style="63"/>
    <col min="3337" max="3337" width="33.5" style="63" customWidth="1"/>
    <col min="3338" max="3343" width="15.875" style="63" customWidth="1"/>
    <col min="3344" max="3592" width="8.875" style="63"/>
    <col min="3593" max="3593" width="33.5" style="63" customWidth="1"/>
    <col min="3594" max="3599" width="15.875" style="63" customWidth="1"/>
    <col min="3600" max="3848" width="8.875" style="63"/>
    <col min="3849" max="3849" width="33.5" style="63" customWidth="1"/>
    <col min="3850" max="3855" width="15.875" style="63" customWidth="1"/>
    <col min="3856" max="4104" width="8.875" style="63"/>
    <col min="4105" max="4105" width="33.5" style="63" customWidth="1"/>
    <col min="4106" max="4111" width="15.875" style="63" customWidth="1"/>
    <col min="4112" max="4360" width="8.875" style="63"/>
    <col min="4361" max="4361" width="33.5" style="63" customWidth="1"/>
    <col min="4362" max="4367" width="15.875" style="63" customWidth="1"/>
    <col min="4368" max="4616" width="8.875" style="63"/>
    <col min="4617" max="4617" width="33.5" style="63" customWidth="1"/>
    <col min="4618" max="4623" width="15.875" style="63" customWidth="1"/>
    <col min="4624" max="4872" width="8.875" style="63"/>
    <col min="4873" max="4873" width="33.5" style="63" customWidth="1"/>
    <col min="4874" max="4879" width="15.875" style="63" customWidth="1"/>
    <col min="4880" max="5128" width="8.875" style="63"/>
    <col min="5129" max="5129" width="33.5" style="63" customWidth="1"/>
    <col min="5130" max="5135" width="15.875" style="63" customWidth="1"/>
    <col min="5136" max="5384" width="8.875" style="63"/>
    <col min="5385" max="5385" width="33.5" style="63" customWidth="1"/>
    <col min="5386" max="5391" width="15.875" style="63" customWidth="1"/>
    <col min="5392" max="5640" width="8.875" style="63"/>
    <col min="5641" max="5641" width="33.5" style="63" customWidth="1"/>
    <col min="5642" max="5647" width="15.875" style="63" customWidth="1"/>
    <col min="5648" max="5896" width="8.875" style="63"/>
    <col min="5897" max="5897" width="33.5" style="63" customWidth="1"/>
    <col min="5898" max="5903" width="15.875" style="63" customWidth="1"/>
    <col min="5904" max="6152" width="8.875" style="63"/>
    <col min="6153" max="6153" width="33.5" style="63" customWidth="1"/>
    <col min="6154" max="6159" width="15.875" style="63" customWidth="1"/>
    <col min="6160" max="6408" width="8.875" style="63"/>
    <col min="6409" max="6409" width="33.5" style="63" customWidth="1"/>
    <col min="6410" max="6415" width="15.875" style="63" customWidth="1"/>
    <col min="6416" max="6664" width="8.875" style="63"/>
    <col min="6665" max="6665" width="33.5" style="63" customWidth="1"/>
    <col min="6666" max="6671" width="15.875" style="63" customWidth="1"/>
    <col min="6672" max="6920" width="8.875" style="63"/>
    <col min="6921" max="6921" width="33.5" style="63" customWidth="1"/>
    <col min="6922" max="6927" width="15.875" style="63" customWidth="1"/>
    <col min="6928" max="7176" width="8.875" style="63"/>
    <col min="7177" max="7177" width="33.5" style="63" customWidth="1"/>
    <col min="7178" max="7183" width="15.875" style="63" customWidth="1"/>
    <col min="7184" max="7432" width="8.875" style="63"/>
    <col min="7433" max="7433" width="33.5" style="63" customWidth="1"/>
    <col min="7434" max="7439" width="15.875" style="63" customWidth="1"/>
    <col min="7440" max="7688" width="8.875" style="63"/>
    <col min="7689" max="7689" width="33.5" style="63" customWidth="1"/>
    <col min="7690" max="7695" width="15.875" style="63" customWidth="1"/>
    <col min="7696" max="7944" width="8.875" style="63"/>
    <col min="7945" max="7945" width="33.5" style="63" customWidth="1"/>
    <col min="7946" max="7951" width="15.875" style="63" customWidth="1"/>
    <col min="7952" max="8200" width="8.875" style="63"/>
    <col min="8201" max="8201" width="33.5" style="63" customWidth="1"/>
    <col min="8202" max="8207" width="15.875" style="63" customWidth="1"/>
    <col min="8208" max="8456" width="8.875" style="63"/>
    <col min="8457" max="8457" width="33.5" style="63" customWidth="1"/>
    <col min="8458" max="8463" width="15.875" style="63" customWidth="1"/>
    <col min="8464" max="8712" width="8.875" style="63"/>
    <col min="8713" max="8713" width="33.5" style="63" customWidth="1"/>
    <col min="8714" max="8719" width="15.875" style="63" customWidth="1"/>
    <col min="8720" max="8968" width="8.875" style="63"/>
    <col min="8969" max="8969" width="33.5" style="63" customWidth="1"/>
    <col min="8970" max="8975" width="15.875" style="63" customWidth="1"/>
    <col min="8976" max="9224" width="8.875" style="63"/>
    <col min="9225" max="9225" width="33.5" style="63" customWidth="1"/>
    <col min="9226" max="9231" width="15.875" style="63" customWidth="1"/>
    <col min="9232" max="9480" width="8.875" style="63"/>
    <col min="9481" max="9481" width="33.5" style="63" customWidth="1"/>
    <col min="9482" max="9487" width="15.875" style="63" customWidth="1"/>
    <col min="9488" max="9736" width="8.875" style="63"/>
    <col min="9737" max="9737" width="33.5" style="63" customWidth="1"/>
    <col min="9738" max="9743" width="15.875" style="63" customWidth="1"/>
    <col min="9744" max="9992" width="8.875" style="63"/>
    <col min="9993" max="9993" width="33.5" style="63" customWidth="1"/>
    <col min="9994" max="9999" width="15.875" style="63" customWidth="1"/>
    <col min="10000" max="10248" width="8.875" style="63"/>
    <col min="10249" max="10249" width="33.5" style="63" customWidth="1"/>
    <col min="10250" max="10255" width="15.875" style="63" customWidth="1"/>
    <col min="10256" max="10504" width="8.875" style="63"/>
    <col min="10505" max="10505" width="33.5" style="63" customWidth="1"/>
    <col min="10506" max="10511" width="15.875" style="63" customWidth="1"/>
    <col min="10512" max="10760" width="8.875" style="63"/>
    <col min="10761" max="10761" width="33.5" style="63" customWidth="1"/>
    <col min="10762" max="10767" width="15.875" style="63" customWidth="1"/>
    <col min="10768" max="11016" width="8.875" style="63"/>
    <col min="11017" max="11017" width="33.5" style="63" customWidth="1"/>
    <col min="11018" max="11023" width="15.875" style="63" customWidth="1"/>
    <col min="11024" max="11272" width="8.875" style="63"/>
    <col min="11273" max="11273" width="33.5" style="63" customWidth="1"/>
    <col min="11274" max="11279" width="15.875" style="63" customWidth="1"/>
    <col min="11280" max="11528" width="8.875" style="63"/>
    <col min="11529" max="11529" width="33.5" style="63" customWidth="1"/>
    <col min="11530" max="11535" width="15.875" style="63" customWidth="1"/>
    <col min="11536" max="11784" width="8.875" style="63"/>
    <col min="11785" max="11785" width="33.5" style="63" customWidth="1"/>
    <col min="11786" max="11791" width="15.875" style="63" customWidth="1"/>
    <col min="11792" max="12040" width="8.875" style="63"/>
    <col min="12041" max="12041" width="33.5" style="63" customWidth="1"/>
    <col min="12042" max="12047" width="15.875" style="63" customWidth="1"/>
    <col min="12048" max="12296" width="8.875" style="63"/>
    <col min="12297" max="12297" width="33.5" style="63" customWidth="1"/>
    <col min="12298" max="12303" width="15.875" style="63" customWidth="1"/>
    <col min="12304" max="12552" width="8.875" style="63"/>
    <col min="12553" max="12553" width="33.5" style="63" customWidth="1"/>
    <col min="12554" max="12559" width="15.875" style="63" customWidth="1"/>
    <col min="12560" max="12808" width="8.875" style="63"/>
    <col min="12809" max="12809" width="33.5" style="63" customWidth="1"/>
    <col min="12810" max="12815" width="15.875" style="63" customWidth="1"/>
    <col min="12816" max="13064" width="8.875" style="63"/>
    <col min="13065" max="13065" width="33.5" style="63" customWidth="1"/>
    <col min="13066" max="13071" width="15.875" style="63" customWidth="1"/>
    <col min="13072" max="13320" width="8.875" style="63"/>
    <col min="13321" max="13321" width="33.5" style="63" customWidth="1"/>
    <col min="13322" max="13327" width="15.875" style="63" customWidth="1"/>
    <col min="13328" max="13576" width="8.875" style="63"/>
    <col min="13577" max="13577" width="33.5" style="63" customWidth="1"/>
    <col min="13578" max="13583" width="15.875" style="63" customWidth="1"/>
    <col min="13584" max="13832" width="8.875" style="63"/>
    <col min="13833" max="13833" width="33.5" style="63" customWidth="1"/>
    <col min="13834" max="13839" width="15.875" style="63" customWidth="1"/>
    <col min="13840" max="14088" width="8.875" style="63"/>
    <col min="14089" max="14089" width="33.5" style="63" customWidth="1"/>
    <col min="14090" max="14095" width="15.875" style="63" customWidth="1"/>
    <col min="14096" max="14344" width="8.875" style="63"/>
    <col min="14345" max="14345" width="33.5" style="63" customWidth="1"/>
    <col min="14346" max="14351" width="15.875" style="63" customWidth="1"/>
    <col min="14352" max="14600" width="8.875" style="63"/>
    <col min="14601" max="14601" width="33.5" style="63" customWidth="1"/>
    <col min="14602" max="14607" width="15.875" style="63" customWidth="1"/>
    <col min="14608" max="14856" width="8.875" style="63"/>
    <col min="14857" max="14857" width="33.5" style="63" customWidth="1"/>
    <col min="14858" max="14863" width="15.875" style="63" customWidth="1"/>
    <col min="14864" max="15112" width="8.875" style="63"/>
    <col min="15113" max="15113" width="33.5" style="63" customWidth="1"/>
    <col min="15114" max="15119" width="15.875" style="63" customWidth="1"/>
    <col min="15120" max="15368" width="8.875" style="63"/>
    <col min="15369" max="15369" width="33.5" style="63" customWidth="1"/>
    <col min="15370" max="15375" width="15.875" style="63" customWidth="1"/>
    <col min="15376" max="15624" width="8.875" style="63"/>
    <col min="15625" max="15625" width="33.5" style="63" customWidth="1"/>
    <col min="15626" max="15631" width="15.875" style="63" customWidth="1"/>
    <col min="15632" max="15880" width="8.875" style="63"/>
    <col min="15881" max="15881" width="33.5" style="63" customWidth="1"/>
    <col min="15882" max="15887" width="15.875" style="63" customWidth="1"/>
    <col min="15888" max="16136" width="8.875" style="63"/>
    <col min="16137" max="16137" width="33.5" style="63" customWidth="1"/>
    <col min="16138" max="16143" width="15.875" style="63" customWidth="1"/>
    <col min="16144" max="16384" width="8.875" style="63"/>
  </cols>
  <sheetData>
    <row r="1" spans="1:16" ht="30.6" customHeight="1">
      <c r="A1" s="355" t="s">
        <v>420</v>
      </c>
      <c r="B1" s="355"/>
      <c r="C1" s="355"/>
      <c r="D1" s="355"/>
      <c r="E1" s="355"/>
      <c r="F1" s="355"/>
      <c r="G1" s="355"/>
      <c r="H1" s="355"/>
      <c r="I1" s="355"/>
      <c r="J1" s="355"/>
      <c r="K1" s="355"/>
      <c r="L1" s="355"/>
      <c r="M1" s="355"/>
      <c r="N1" s="355"/>
      <c r="O1" s="355"/>
      <c r="P1" s="225" t="s">
        <v>413</v>
      </c>
    </row>
    <row r="2" spans="1:16" ht="35.85" customHeight="1">
      <c r="A2" s="291"/>
      <c r="B2" s="288" t="s">
        <v>4</v>
      </c>
      <c r="C2" s="288"/>
      <c r="D2" s="288" t="s">
        <v>3</v>
      </c>
      <c r="E2" s="288"/>
      <c r="F2" s="288" t="s">
        <v>2</v>
      </c>
      <c r="G2" s="288"/>
      <c r="H2" s="288" t="s">
        <v>1</v>
      </c>
      <c r="I2" s="288"/>
      <c r="J2" s="288" t="s">
        <v>0</v>
      </c>
      <c r="K2" s="288"/>
      <c r="L2" s="356" t="s">
        <v>228</v>
      </c>
      <c r="M2" s="356"/>
      <c r="N2" s="356" t="s">
        <v>247</v>
      </c>
      <c r="O2" s="356"/>
    </row>
    <row r="3" spans="1:16" ht="28.5" customHeight="1">
      <c r="A3" s="292"/>
      <c r="B3" s="64" t="s">
        <v>59</v>
      </c>
      <c r="C3" s="64" t="s">
        <v>9</v>
      </c>
      <c r="D3" s="64" t="s">
        <v>59</v>
      </c>
      <c r="E3" s="64" t="s">
        <v>9</v>
      </c>
      <c r="F3" s="64" t="s">
        <v>59</v>
      </c>
      <c r="G3" s="64" t="s">
        <v>9</v>
      </c>
      <c r="H3" s="64" t="s">
        <v>59</v>
      </c>
      <c r="I3" s="64" t="s">
        <v>9</v>
      </c>
      <c r="J3" s="64" t="s">
        <v>59</v>
      </c>
      <c r="K3" s="64" t="s">
        <v>9</v>
      </c>
      <c r="L3" s="64" t="s">
        <v>59</v>
      </c>
      <c r="M3" s="64" t="s">
        <v>9</v>
      </c>
      <c r="N3" s="64" t="s">
        <v>59</v>
      </c>
      <c r="O3" s="64" t="s">
        <v>9</v>
      </c>
    </row>
    <row r="4" spans="1:16" ht="20.100000000000001" customHeight="1">
      <c r="A4" s="55" t="s">
        <v>60</v>
      </c>
      <c r="B4" s="52">
        <v>240</v>
      </c>
      <c r="C4" s="53">
        <f>SUM(C5:C19)</f>
        <v>100</v>
      </c>
      <c r="D4" s="52">
        <v>337</v>
      </c>
      <c r="E4" s="53">
        <f t="shared" ref="E4:O4" si="0">SUM(E5:E19)</f>
        <v>100</v>
      </c>
      <c r="F4" s="52">
        <f t="shared" si="0"/>
        <v>421</v>
      </c>
      <c r="G4" s="53">
        <f t="shared" si="0"/>
        <v>100</v>
      </c>
      <c r="H4" s="52">
        <f t="shared" si="0"/>
        <v>417</v>
      </c>
      <c r="I4" s="53">
        <f t="shared" si="0"/>
        <v>100</v>
      </c>
      <c r="J4" s="52">
        <f t="shared" si="0"/>
        <v>526</v>
      </c>
      <c r="K4" s="53">
        <f t="shared" si="0"/>
        <v>100</v>
      </c>
      <c r="L4" s="52">
        <f t="shared" si="0"/>
        <v>390</v>
      </c>
      <c r="M4" s="53">
        <f t="shared" si="0"/>
        <v>100</v>
      </c>
      <c r="N4" s="52">
        <f t="shared" si="0"/>
        <v>466</v>
      </c>
      <c r="O4" s="53">
        <f t="shared" si="0"/>
        <v>100</v>
      </c>
    </row>
    <row r="5" spans="1:16" ht="20.100000000000001" customHeight="1">
      <c r="A5" s="55" t="s">
        <v>41</v>
      </c>
      <c r="B5" s="52">
        <v>61</v>
      </c>
      <c r="C5" s="53">
        <f>IFERROR(B5/B$4*100,"-")</f>
        <v>25.416666666666664</v>
      </c>
      <c r="D5" s="52">
        <v>82</v>
      </c>
      <c r="E5" s="53">
        <f t="shared" ref="E5:E18" si="1">IFERROR(D5/D$4*100,"-")</f>
        <v>24.332344213649851</v>
      </c>
      <c r="F5" s="52">
        <v>114</v>
      </c>
      <c r="G5" s="53">
        <f t="shared" ref="G5:G18" si="2">IFERROR(F5/F$4*100,"-")</f>
        <v>27.078384798099762</v>
      </c>
      <c r="H5" s="52">
        <v>137</v>
      </c>
      <c r="I5" s="53">
        <f t="shared" ref="I5:I18" si="3">IFERROR(H5/H$4*100,"-")</f>
        <v>32.853717026378895</v>
      </c>
      <c r="J5" s="52">
        <v>156</v>
      </c>
      <c r="K5" s="53">
        <f t="shared" ref="K5:K18" si="4">IFERROR(J5/J$4*100,"-")</f>
        <v>29.657794676806081</v>
      </c>
      <c r="L5" s="52">
        <v>91</v>
      </c>
      <c r="M5" s="53">
        <f t="shared" ref="M5:M18" si="5">IFERROR(L5/L$4*100,"-")</f>
        <v>23.333333333333332</v>
      </c>
      <c r="N5" s="52">
        <v>140</v>
      </c>
      <c r="O5" s="53">
        <f t="shared" ref="O5:O17" si="6">IFERROR(N5/N$4*100,"-")</f>
        <v>30.042918454935624</v>
      </c>
    </row>
    <row r="6" spans="1:16" ht="20.100000000000001" customHeight="1">
      <c r="A6" s="55" t="s">
        <v>38</v>
      </c>
      <c r="B6" s="52">
        <v>0</v>
      </c>
      <c r="C6" s="52">
        <v>0</v>
      </c>
      <c r="D6" s="52">
        <v>1</v>
      </c>
      <c r="E6" s="53">
        <f t="shared" si="1"/>
        <v>0.29673590504451042</v>
      </c>
      <c r="F6" s="52">
        <v>8</v>
      </c>
      <c r="G6" s="53">
        <f t="shared" si="2"/>
        <v>1.9002375296912115</v>
      </c>
      <c r="H6" s="52">
        <v>1</v>
      </c>
      <c r="I6" s="53">
        <f t="shared" si="3"/>
        <v>0.23980815347721821</v>
      </c>
      <c r="J6" s="52">
        <v>4</v>
      </c>
      <c r="K6" s="53">
        <f t="shared" si="4"/>
        <v>0.76045627376425851</v>
      </c>
      <c r="L6" s="52">
        <v>8</v>
      </c>
      <c r="M6" s="53">
        <f t="shared" si="5"/>
        <v>2.0512820512820511</v>
      </c>
      <c r="N6" s="52">
        <v>43</v>
      </c>
      <c r="O6" s="53">
        <f t="shared" si="6"/>
        <v>9.2274678111587995</v>
      </c>
    </row>
    <row r="7" spans="1:16" ht="20.100000000000001" customHeight="1">
      <c r="A7" s="55" t="s">
        <v>32</v>
      </c>
      <c r="B7" s="52">
        <v>24</v>
      </c>
      <c r="C7" s="53">
        <f t="shared" ref="C7:C18" si="7">IFERROR(B7/B$4*100,"-")</f>
        <v>10</v>
      </c>
      <c r="D7" s="52">
        <v>38</v>
      </c>
      <c r="E7" s="53">
        <f t="shared" si="1"/>
        <v>11.275964391691394</v>
      </c>
      <c r="F7" s="52">
        <v>23</v>
      </c>
      <c r="G7" s="53">
        <f t="shared" si="2"/>
        <v>5.4631828978622332</v>
      </c>
      <c r="H7" s="52">
        <v>20</v>
      </c>
      <c r="I7" s="53">
        <f t="shared" si="3"/>
        <v>4.7961630695443649</v>
      </c>
      <c r="J7" s="52">
        <v>25</v>
      </c>
      <c r="K7" s="53">
        <f t="shared" si="4"/>
        <v>4.752851711026616</v>
      </c>
      <c r="L7" s="52">
        <v>44</v>
      </c>
      <c r="M7" s="53">
        <f t="shared" si="5"/>
        <v>11.282051282051283</v>
      </c>
      <c r="N7" s="52">
        <v>30</v>
      </c>
      <c r="O7" s="53">
        <f t="shared" si="6"/>
        <v>6.4377682403433472</v>
      </c>
    </row>
    <row r="8" spans="1:16" ht="20.100000000000001" customHeight="1">
      <c r="A8" s="55" t="s">
        <v>39</v>
      </c>
      <c r="B8" s="52">
        <v>4</v>
      </c>
      <c r="C8" s="53">
        <f t="shared" si="7"/>
        <v>1.6666666666666667</v>
      </c>
      <c r="D8" s="52">
        <v>12</v>
      </c>
      <c r="E8" s="53">
        <f t="shared" si="1"/>
        <v>3.5608308605341246</v>
      </c>
      <c r="F8" s="52">
        <v>14</v>
      </c>
      <c r="G8" s="53">
        <f t="shared" si="2"/>
        <v>3.3254156769596199</v>
      </c>
      <c r="H8" s="52">
        <v>19</v>
      </c>
      <c r="I8" s="53">
        <f t="shared" si="3"/>
        <v>4.5563549160671464</v>
      </c>
      <c r="J8" s="52">
        <v>13</v>
      </c>
      <c r="K8" s="53">
        <f t="shared" si="4"/>
        <v>2.4714828897338403</v>
      </c>
      <c r="L8" s="52">
        <v>21</v>
      </c>
      <c r="M8" s="53">
        <f t="shared" si="5"/>
        <v>5.384615384615385</v>
      </c>
      <c r="N8" s="52">
        <v>18</v>
      </c>
      <c r="O8" s="53">
        <f t="shared" si="6"/>
        <v>3.8626609442060089</v>
      </c>
    </row>
    <row r="9" spans="1:16" ht="20.100000000000001" customHeight="1">
      <c r="A9" s="55" t="s">
        <v>36</v>
      </c>
      <c r="B9" s="52">
        <v>2</v>
      </c>
      <c r="C9" s="53">
        <f t="shared" si="7"/>
        <v>0.83333333333333337</v>
      </c>
      <c r="D9" s="52">
        <v>7</v>
      </c>
      <c r="E9" s="53">
        <f t="shared" si="1"/>
        <v>2.0771513353115725</v>
      </c>
      <c r="F9" s="52">
        <v>3</v>
      </c>
      <c r="G9" s="53">
        <f t="shared" si="2"/>
        <v>0.71258907363420432</v>
      </c>
      <c r="H9" s="52">
        <v>3</v>
      </c>
      <c r="I9" s="53">
        <f t="shared" si="3"/>
        <v>0.71942446043165476</v>
      </c>
      <c r="J9" s="52">
        <v>5</v>
      </c>
      <c r="K9" s="53">
        <f t="shared" si="4"/>
        <v>0.95057034220532322</v>
      </c>
      <c r="L9" s="52">
        <v>10</v>
      </c>
      <c r="M9" s="53">
        <f t="shared" si="5"/>
        <v>2.5641025641025639</v>
      </c>
      <c r="N9" s="52">
        <v>17</v>
      </c>
      <c r="O9" s="53">
        <f t="shared" si="6"/>
        <v>3.648068669527897</v>
      </c>
    </row>
    <row r="10" spans="1:16" ht="20.100000000000001" customHeight="1">
      <c r="A10" s="55" t="s">
        <v>37</v>
      </c>
      <c r="B10" s="52">
        <v>5</v>
      </c>
      <c r="C10" s="53">
        <f t="shared" si="7"/>
        <v>2.083333333333333</v>
      </c>
      <c r="D10" s="52">
        <v>4</v>
      </c>
      <c r="E10" s="53">
        <f t="shared" si="1"/>
        <v>1.1869436201780417</v>
      </c>
      <c r="F10" s="52">
        <v>9</v>
      </c>
      <c r="G10" s="53">
        <f t="shared" si="2"/>
        <v>2.1377672209026128</v>
      </c>
      <c r="H10" s="52">
        <v>2</v>
      </c>
      <c r="I10" s="53">
        <f t="shared" si="3"/>
        <v>0.47961630695443641</v>
      </c>
      <c r="J10" s="52">
        <v>18</v>
      </c>
      <c r="K10" s="53">
        <f t="shared" si="4"/>
        <v>3.4220532319391634</v>
      </c>
      <c r="L10" s="52">
        <v>8</v>
      </c>
      <c r="M10" s="53">
        <f t="shared" si="5"/>
        <v>2.0512820512820511</v>
      </c>
      <c r="N10" s="52">
        <v>13</v>
      </c>
      <c r="O10" s="53">
        <f t="shared" si="6"/>
        <v>2.7896995708154506</v>
      </c>
    </row>
    <row r="11" spans="1:16" ht="20.100000000000001" customHeight="1">
      <c r="A11" s="55" t="s">
        <v>40</v>
      </c>
      <c r="B11" s="52">
        <v>8</v>
      </c>
      <c r="C11" s="53">
        <f t="shared" si="7"/>
        <v>3.3333333333333335</v>
      </c>
      <c r="D11" s="52">
        <v>6</v>
      </c>
      <c r="E11" s="53">
        <f t="shared" si="1"/>
        <v>1.7804154302670623</v>
      </c>
      <c r="F11" s="52">
        <v>6</v>
      </c>
      <c r="G11" s="53">
        <f t="shared" si="2"/>
        <v>1.4251781472684086</v>
      </c>
      <c r="H11" s="52">
        <v>4</v>
      </c>
      <c r="I11" s="53">
        <f t="shared" si="3"/>
        <v>0.95923261390887282</v>
      </c>
      <c r="J11" s="52">
        <v>4</v>
      </c>
      <c r="K11" s="53">
        <f t="shared" si="4"/>
        <v>0.76045627376425851</v>
      </c>
      <c r="L11" s="52">
        <v>4</v>
      </c>
      <c r="M11" s="53">
        <f t="shared" si="5"/>
        <v>1.0256410256410255</v>
      </c>
      <c r="N11" s="52">
        <v>12</v>
      </c>
      <c r="O11" s="53">
        <f t="shared" si="6"/>
        <v>2.5751072961373391</v>
      </c>
    </row>
    <row r="12" spans="1:16" ht="20.100000000000001" customHeight="1">
      <c r="A12" s="55" t="s">
        <v>30</v>
      </c>
      <c r="B12" s="52">
        <v>4</v>
      </c>
      <c r="C12" s="53">
        <f t="shared" si="7"/>
        <v>1.6666666666666667</v>
      </c>
      <c r="D12" s="52" t="s">
        <v>384</v>
      </c>
      <c r="E12" s="53" t="str">
        <f t="shared" si="1"/>
        <v>-</v>
      </c>
      <c r="F12" s="52">
        <v>13</v>
      </c>
      <c r="G12" s="53">
        <f t="shared" si="2"/>
        <v>3.0878859857482186</v>
      </c>
      <c r="H12" s="52">
        <v>3</v>
      </c>
      <c r="I12" s="53">
        <f t="shared" si="3"/>
        <v>0.71942446043165476</v>
      </c>
      <c r="J12" s="52">
        <v>10</v>
      </c>
      <c r="K12" s="53">
        <f t="shared" si="4"/>
        <v>1.9011406844106464</v>
      </c>
      <c r="L12" s="52">
        <v>10</v>
      </c>
      <c r="M12" s="53">
        <f t="shared" si="5"/>
        <v>2.5641025641025639</v>
      </c>
      <c r="N12" s="52">
        <v>10</v>
      </c>
      <c r="O12" s="53">
        <f t="shared" si="6"/>
        <v>2.1459227467811157</v>
      </c>
    </row>
    <row r="13" spans="1:16" ht="20.100000000000001" customHeight="1">
      <c r="A13" s="55" t="s">
        <v>31</v>
      </c>
      <c r="B13" s="52">
        <v>4</v>
      </c>
      <c r="C13" s="53">
        <f t="shared" si="7"/>
        <v>1.6666666666666667</v>
      </c>
      <c r="D13" s="52">
        <v>3</v>
      </c>
      <c r="E13" s="53">
        <f t="shared" si="1"/>
        <v>0.89020771513353114</v>
      </c>
      <c r="F13" s="52">
        <v>22</v>
      </c>
      <c r="G13" s="53">
        <f t="shared" si="2"/>
        <v>5.225653206650831</v>
      </c>
      <c r="H13" s="52" t="s">
        <v>227</v>
      </c>
      <c r="I13" s="53" t="str">
        <f t="shared" si="3"/>
        <v>-</v>
      </c>
      <c r="J13" s="52">
        <v>10</v>
      </c>
      <c r="K13" s="53">
        <f t="shared" si="4"/>
        <v>1.9011406844106464</v>
      </c>
      <c r="L13" s="52">
        <v>10</v>
      </c>
      <c r="M13" s="53">
        <f t="shared" si="5"/>
        <v>2.5641025641025639</v>
      </c>
      <c r="N13" s="52">
        <v>7</v>
      </c>
      <c r="O13" s="53">
        <f t="shared" si="6"/>
        <v>1.502145922746781</v>
      </c>
    </row>
    <row r="14" spans="1:16" ht="20.100000000000001" customHeight="1">
      <c r="A14" s="55" t="s">
        <v>33</v>
      </c>
      <c r="B14" s="52">
        <v>5</v>
      </c>
      <c r="C14" s="53">
        <f t="shared" si="7"/>
        <v>2.083333333333333</v>
      </c>
      <c r="D14" s="52">
        <v>10</v>
      </c>
      <c r="E14" s="53">
        <f t="shared" si="1"/>
        <v>2.9673590504451042</v>
      </c>
      <c r="F14" s="52">
        <v>10</v>
      </c>
      <c r="G14" s="53">
        <f t="shared" si="2"/>
        <v>2.3752969121140142</v>
      </c>
      <c r="H14" s="52">
        <v>13</v>
      </c>
      <c r="I14" s="53">
        <f t="shared" si="3"/>
        <v>3.1175059952038371</v>
      </c>
      <c r="J14" s="52">
        <v>8</v>
      </c>
      <c r="K14" s="53">
        <f t="shared" si="4"/>
        <v>1.520912547528517</v>
      </c>
      <c r="L14" s="52">
        <v>9</v>
      </c>
      <c r="M14" s="53">
        <f t="shared" si="5"/>
        <v>2.3076923076923079</v>
      </c>
      <c r="N14" s="52">
        <v>7</v>
      </c>
      <c r="O14" s="53">
        <f t="shared" si="6"/>
        <v>1.502145922746781</v>
      </c>
    </row>
    <row r="15" spans="1:16" ht="20.100000000000001" customHeight="1">
      <c r="A15" s="55" t="s">
        <v>35</v>
      </c>
      <c r="B15" s="52">
        <v>4</v>
      </c>
      <c r="C15" s="53">
        <f t="shared" si="7"/>
        <v>1.6666666666666667</v>
      </c>
      <c r="D15" s="52">
        <v>4</v>
      </c>
      <c r="E15" s="53">
        <f t="shared" si="1"/>
        <v>1.1869436201780417</v>
      </c>
      <c r="F15" s="52" t="s">
        <v>227</v>
      </c>
      <c r="G15" s="53" t="str">
        <f t="shared" si="2"/>
        <v>-</v>
      </c>
      <c r="H15" s="52">
        <v>5</v>
      </c>
      <c r="I15" s="53">
        <f t="shared" si="3"/>
        <v>1.1990407673860912</v>
      </c>
      <c r="J15" s="52">
        <v>9</v>
      </c>
      <c r="K15" s="53">
        <f t="shared" si="4"/>
        <v>1.7110266159695817</v>
      </c>
      <c r="L15" s="52">
        <v>4</v>
      </c>
      <c r="M15" s="53">
        <f t="shared" si="5"/>
        <v>1.0256410256410255</v>
      </c>
      <c r="N15" s="52">
        <v>5</v>
      </c>
      <c r="O15" s="53">
        <f t="shared" si="6"/>
        <v>1.0729613733905579</v>
      </c>
    </row>
    <row r="16" spans="1:16" ht="20.100000000000001" customHeight="1">
      <c r="A16" s="55" t="s">
        <v>34</v>
      </c>
      <c r="B16" s="52">
        <v>1</v>
      </c>
      <c r="C16" s="53">
        <f t="shared" si="7"/>
        <v>0.41666666666666669</v>
      </c>
      <c r="D16" s="52" t="s">
        <v>227</v>
      </c>
      <c r="E16" s="53" t="str">
        <f t="shared" si="1"/>
        <v>-</v>
      </c>
      <c r="F16" s="52">
        <v>5</v>
      </c>
      <c r="G16" s="53">
        <f t="shared" si="2"/>
        <v>1.1876484560570071</v>
      </c>
      <c r="H16" s="52">
        <v>1</v>
      </c>
      <c r="I16" s="53">
        <f t="shared" si="3"/>
        <v>0.23980815347721821</v>
      </c>
      <c r="J16" s="52">
        <v>2</v>
      </c>
      <c r="K16" s="53">
        <f t="shared" si="4"/>
        <v>0.38022813688212925</v>
      </c>
      <c r="L16" s="52" t="s">
        <v>227</v>
      </c>
      <c r="M16" s="53" t="str">
        <f t="shared" si="5"/>
        <v>-</v>
      </c>
      <c r="N16" s="52">
        <v>2</v>
      </c>
      <c r="O16" s="53">
        <f t="shared" si="6"/>
        <v>0.42918454935622319</v>
      </c>
    </row>
    <row r="17" spans="1:15" ht="20.100000000000001" customHeight="1">
      <c r="A17" s="55" t="s">
        <v>110</v>
      </c>
      <c r="B17" s="52">
        <v>2</v>
      </c>
      <c r="C17" s="53">
        <f t="shared" si="7"/>
        <v>0.83333333333333337</v>
      </c>
      <c r="D17" s="52">
        <v>5</v>
      </c>
      <c r="E17" s="53">
        <f t="shared" si="1"/>
        <v>1.4836795252225521</v>
      </c>
      <c r="F17" s="52">
        <v>13</v>
      </c>
      <c r="G17" s="53">
        <f t="shared" si="2"/>
        <v>3.0878859857482186</v>
      </c>
      <c r="H17" s="52">
        <v>2</v>
      </c>
      <c r="I17" s="53">
        <f t="shared" si="3"/>
        <v>0.47961630695443641</v>
      </c>
      <c r="J17" s="52">
        <v>1</v>
      </c>
      <c r="K17" s="53">
        <f t="shared" si="4"/>
        <v>0.19011406844106463</v>
      </c>
      <c r="L17" s="52">
        <v>1</v>
      </c>
      <c r="M17" s="53">
        <f t="shared" si="5"/>
        <v>0.25641025641025639</v>
      </c>
      <c r="N17" s="52">
        <v>1</v>
      </c>
      <c r="O17" s="53">
        <f t="shared" si="6"/>
        <v>0.21459227467811159</v>
      </c>
    </row>
    <row r="18" spans="1:15" ht="20.100000000000001" customHeight="1">
      <c r="A18" s="55" t="s">
        <v>29</v>
      </c>
      <c r="B18" s="52">
        <v>3</v>
      </c>
      <c r="C18" s="53">
        <f t="shared" si="7"/>
        <v>1.25</v>
      </c>
      <c r="D18" s="52">
        <v>1</v>
      </c>
      <c r="E18" s="53">
        <f t="shared" si="1"/>
        <v>0.29673590504451042</v>
      </c>
      <c r="F18" s="52">
        <v>3</v>
      </c>
      <c r="G18" s="53">
        <f t="shared" si="2"/>
        <v>0.71258907363420432</v>
      </c>
      <c r="H18" s="52" t="s">
        <v>227</v>
      </c>
      <c r="I18" s="53" t="str">
        <f t="shared" si="3"/>
        <v>-</v>
      </c>
      <c r="J18" s="52" t="s">
        <v>227</v>
      </c>
      <c r="K18" s="53" t="str">
        <f t="shared" si="4"/>
        <v>-</v>
      </c>
      <c r="L18" s="52">
        <v>2</v>
      </c>
      <c r="M18" s="53">
        <f t="shared" si="5"/>
        <v>0.51282051282051277</v>
      </c>
      <c r="N18" s="52" t="s">
        <v>227</v>
      </c>
      <c r="O18" s="52" t="s">
        <v>227</v>
      </c>
    </row>
    <row r="19" spans="1:15" ht="20.100000000000001" customHeight="1">
      <c r="A19" s="56" t="s">
        <v>58</v>
      </c>
      <c r="B19" s="73">
        <v>113</v>
      </c>
      <c r="C19" s="114">
        <f t="shared" ref="C19:G19" si="8">IFERROR(B19/B$4*100,"-")</f>
        <v>47.083333333333336</v>
      </c>
      <c r="D19" s="73">
        <v>164</v>
      </c>
      <c r="E19" s="114">
        <f t="shared" si="8"/>
        <v>48.664688427299701</v>
      </c>
      <c r="F19" s="73">
        <v>178</v>
      </c>
      <c r="G19" s="114">
        <f t="shared" si="8"/>
        <v>42.280285035629454</v>
      </c>
      <c r="H19" s="73">
        <v>207</v>
      </c>
      <c r="I19" s="114">
        <f t="shared" ref="I19" si="9">IFERROR(H19/H$4*100,"-")</f>
        <v>49.640287769784173</v>
      </c>
      <c r="J19" s="73">
        <v>261</v>
      </c>
      <c r="K19" s="114">
        <f t="shared" ref="K19" si="10">IFERROR(J19/J$4*100,"-")</f>
        <v>49.619771863117876</v>
      </c>
      <c r="L19" s="73">
        <v>168</v>
      </c>
      <c r="M19" s="114">
        <f t="shared" ref="M19" si="11">IFERROR(L19/L$4*100,"-")</f>
        <v>43.07692307692308</v>
      </c>
      <c r="N19" s="73">
        <v>161</v>
      </c>
      <c r="O19" s="114">
        <f t="shared" ref="O19" si="12">IFERROR(N19/N$4*100,"-")</f>
        <v>34.549356223175963</v>
      </c>
    </row>
    <row r="20" spans="1:15">
      <c r="A20" s="109" t="s">
        <v>158</v>
      </c>
      <c r="B20" s="109"/>
      <c r="C20" s="109"/>
      <c r="D20" s="109"/>
      <c r="E20" s="109"/>
      <c r="F20" s="109"/>
      <c r="G20" s="109"/>
      <c r="H20" s="109"/>
      <c r="I20" s="109"/>
    </row>
    <row r="21" spans="1:15" s="65" customFormat="1" ht="14.25">
      <c r="A21" s="353" t="s">
        <v>109</v>
      </c>
      <c r="B21" s="353"/>
      <c r="C21" s="353"/>
      <c r="D21" s="353"/>
      <c r="E21" s="353"/>
      <c r="F21" s="353"/>
      <c r="G21" s="353"/>
      <c r="H21" s="353"/>
      <c r="I21" s="353"/>
      <c r="J21" s="354"/>
      <c r="K21" s="354"/>
      <c r="L21" s="354"/>
      <c r="N21" s="66"/>
    </row>
  </sheetData>
  <sortState ref="A5:O18">
    <sortCondition descending="1" ref="N5:N18"/>
  </sortState>
  <mergeCells count="10">
    <mergeCell ref="A21:L21"/>
    <mergeCell ref="A1:O1"/>
    <mergeCell ref="A2:A3"/>
    <mergeCell ref="L2:M2"/>
    <mergeCell ref="N2:O2"/>
    <mergeCell ref="J2:K2"/>
    <mergeCell ref="H2:I2"/>
    <mergeCell ref="F2:G2"/>
    <mergeCell ref="D2:E2"/>
    <mergeCell ref="B2:C2"/>
  </mergeCells>
  <phoneticPr fontId="19" type="noConversion"/>
  <hyperlinks>
    <hyperlink ref="P1" location="本篇表次!A1" display="回本篇表次"/>
  </hyperlinks>
  <printOptions horizontalCentered="1" verticalCentered="1"/>
  <pageMargins left="0.39370078740157483" right="0.39370078740157483" top="0.74803149606299213" bottom="0.74803149606299213" header="0.31496062992125984" footer="0.31496062992125984"/>
  <pageSetup paperSize="224" scale="62" firstPageNumber="262" orientation="landscape" r:id="rId1"/>
  <headerFooter differentOddEven="1" scaleWithDoc="0">
    <evenHeader>&amp;R&amp;"標楷體,標準"&amp;8第四篇　特定類型犯罪者之犯罪趨勢與處遇</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32"/>
  <sheetViews>
    <sheetView showGridLines="0" zoomScaleNormal="100" workbookViewId="0">
      <pane xSplit="1" ySplit="4" topLeftCell="B5" activePane="bottomRight" state="frozen"/>
      <selection activeCell="D24" sqref="D24"/>
      <selection pane="topRight" activeCell="D24" sqref="D24"/>
      <selection pane="bottomLeft" activeCell="D24" sqref="D24"/>
      <selection pane="bottomRight" activeCell="L1" sqref="L1"/>
    </sheetView>
  </sheetViews>
  <sheetFormatPr defaultColWidth="8.875" defaultRowHeight="15.75"/>
  <cols>
    <col min="1" max="1" width="10.875" style="57" customWidth="1"/>
    <col min="2" max="2" width="13.625" style="42" customWidth="1"/>
    <col min="3" max="3" width="11.125" style="57" customWidth="1"/>
    <col min="4" max="4" width="8.625" style="57" customWidth="1"/>
    <col min="5" max="6" width="12.125" style="57" customWidth="1"/>
    <col min="7" max="7" width="8.625" style="57" customWidth="1"/>
    <col min="8" max="8" width="12.625" style="57" customWidth="1"/>
    <col min="9" max="9" width="8.625" style="57" customWidth="1"/>
    <col min="10" max="10" width="12.625" style="57" customWidth="1"/>
    <col min="11" max="11" width="8.625" style="57" customWidth="1"/>
    <col min="12" max="12" width="12.625" style="57" bestFit="1" customWidth="1"/>
    <col min="13" max="13" width="0" style="57" hidden="1" customWidth="1"/>
    <col min="14" max="238" width="8.875" style="57"/>
    <col min="239" max="239" width="13.5" style="57" customWidth="1"/>
    <col min="240" max="240" width="3.125" style="57" customWidth="1"/>
    <col min="241" max="241" width="10.625" style="57" customWidth="1"/>
    <col min="242" max="242" width="9.125" style="57" customWidth="1"/>
    <col min="243" max="243" width="8.625" style="57" customWidth="1"/>
    <col min="244" max="244" width="12.125" style="57" customWidth="1"/>
    <col min="245" max="247" width="11.125" style="57" customWidth="1"/>
    <col min="248" max="248" width="9.5" style="57" bestFit="1" customWidth="1"/>
    <col min="249" max="249" width="10.125" style="57" customWidth="1"/>
    <col min="250" max="250" width="9.5" style="57" bestFit="1" customWidth="1"/>
    <col min="251" max="494" width="8.875" style="57"/>
    <col min="495" max="495" width="13.5" style="57" customWidth="1"/>
    <col min="496" max="496" width="3.125" style="57" customWidth="1"/>
    <col min="497" max="497" width="10.625" style="57" customWidth="1"/>
    <col min="498" max="498" width="9.125" style="57" customWidth="1"/>
    <col min="499" max="499" width="8.625" style="57" customWidth="1"/>
    <col min="500" max="500" width="12.125" style="57" customWidth="1"/>
    <col min="501" max="503" width="11.125" style="57" customWidth="1"/>
    <col min="504" max="504" width="9.5" style="57" bestFit="1" customWidth="1"/>
    <col min="505" max="505" width="10.125" style="57" customWidth="1"/>
    <col min="506" max="506" width="9.5" style="57" bestFit="1" customWidth="1"/>
    <col min="507" max="750" width="8.875" style="57"/>
    <col min="751" max="751" width="13.5" style="57" customWidth="1"/>
    <col min="752" max="752" width="3.125" style="57" customWidth="1"/>
    <col min="753" max="753" width="10.625" style="57" customWidth="1"/>
    <col min="754" max="754" width="9.125" style="57" customWidth="1"/>
    <col min="755" max="755" width="8.625" style="57" customWidth="1"/>
    <col min="756" max="756" width="12.125" style="57" customWidth="1"/>
    <col min="757" max="759" width="11.125" style="57" customWidth="1"/>
    <col min="760" max="760" width="9.5" style="57" bestFit="1" customWidth="1"/>
    <col min="761" max="761" width="10.125" style="57" customWidth="1"/>
    <col min="762" max="762" width="9.5" style="57" bestFit="1" customWidth="1"/>
    <col min="763" max="1006" width="8.875" style="57"/>
    <col min="1007" max="1007" width="13.5" style="57" customWidth="1"/>
    <col min="1008" max="1008" width="3.125" style="57" customWidth="1"/>
    <col min="1009" max="1009" width="10.625" style="57" customWidth="1"/>
    <col min="1010" max="1010" width="9.125" style="57" customWidth="1"/>
    <col min="1011" max="1011" width="8.625" style="57" customWidth="1"/>
    <col min="1012" max="1012" width="12.125" style="57" customWidth="1"/>
    <col min="1013" max="1015" width="11.125" style="57" customWidth="1"/>
    <col min="1016" max="1016" width="9.5" style="57" bestFit="1" customWidth="1"/>
    <col min="1017" max="1017" width="10.125" style="57" customWidth="1"/>
    <col min="1018" max="1018" width="9.5" style="57" bestFit="1" customWidth="1"/>
    <col min="1019" max="1262" width="8.875" style="57"/>
    <col min="1263" max="1263" width="13.5" style="57" customWidth="1"/>
    <col min="1264" max="1264" width="3.125" style="57" customWidth="1"/>
    <col min="1265" max="1265" width="10.625" style="57" customWidth="1"/>
    <col min="1266" max="1266" width="9.125" style="57" customWidth="1"/>
    <col min="1267" max="1267" width="8.625" style="57" customWidth="1"/>
    <col min="1268" max="1268" width="12.125" style="57" customWidth="1"/>
    <col min="1269" max="1271" width="11.125" style="57" customWidth="1"/>
    <col min="1272" max="1272" width="9.5" style="57" bestFit="1" customWidth="1"/>
    <col min="1273" max="1273" width="10.125" style="57" customWidth="1"/>
    <col min="1274" max="1274" width="9.5" style="57" bestFit="1" customWidth="1"/>
    <col min="1275" max="1518" width="8.875" style="57"/>
    <col min="1519" max="1519" width="13.5" style="57" customWidth="1"/>
    <col min="1520" max="1520" width="3.125" style="57" customWidth="1"/>
    <col min="1521" max="1521" width="10.625" style="57" customWidth="1"/>
    <col min="1522" max="1522" width="9.125" style="57" customWidth="1"/>
    <col min="1523" max="1523" width="8.625" style="57" customWidth="1"/>
    <col min="1524" max="1524" width="12.125" style="57" customWidth="1"/>
    <col min="1525" max="1527" width="11.125" style="57" customWidth="1"/>
    <col min="1528" max="1528" width="9.5" style="57" bestFit="1" customWidth="1"/>
    <col min="1529" max="1529" width="10.125" style="57" customWidth="1"/>
    <col min="1530" max="1530" width="9.5" style="57" bestFit="1" customWidth="1"/>
    <col min="1531" max="1774" width="8.875" style="57"/>
    <col min="1775" max="1775" width="13.5" style="57" customWidth="1"/>
    <col min="1776" max="1776" width="3.125" style="57" customWidth="1"/>
    <col min="1777" max="1777" width="10.625" style="57" customWidth="1"/>
    <col min="1778" max="1778" width="9.125" style="57" customWidth="1"/>
    <col min="1779" max="1779" width="8.625" style="57" customWidth="1"/>
    <col min="1780" max="1780" width="12.125" style="57" customWidth="1"/>
    <col min="1781" max="1783" width="11.125" style="57" customWidth="1"/>
    <col min="1784" max="1784" width="9.5" style="57" bestFit="1" customWidth="1"/>
    <col min="1785" max="1785" width="10.125" style="57" customWidth="1"/>
    <col min="1786" max="1786" width="9.5" style="57" bestFit="1" customWidth="1"/>
    <col min="1787" max="2030" width="8.875" style="57"/>
    <col min="2031" max="2031" width="13.5" style="57" customWidth="1"/>
    <col min="2032" max="2032" width="3.125" style="57" customWidth="1"/>
    <col min="2033" max="2033" width="10.625" style="57" customWidth="1"/>
    <col min="2034" max="2034" width="9.125" style="57" customWidth="1"/>
    <col min="2035" max="2035" width="8.625" style="57" customWidth="1"/>
    <col min="2036" max="2036" width="12.125" style="57" customWidth="1"/>
    <col min="2037" max="2039" width="11.125" style="57" customWidth="1"/>
    <col min="2040" max="2040" width="9.5" style="57" bestFit="1" customWidth="1"/>
    <col min="2041" max="2041" width="10.125" style="57" customWidth="1"/>
    <col min="2042" max="2042" width="9.5" style="57" bestFit="1" customWidth="1"/>
    <col min="2043" max="2286" width="8.875" style="57"/>
    <col min="2287" max="2287" width="13.5" style="57" customWidth="1"/>
    <col min="2288" max="2288" width="3.125" style="57" customWidth="1"/>
    <col min="2289" max="2289" width="10.625" style="57" customWidth="1"/>
    <col min="2290" max="2290" width="9.125" style="57" customWidth="1"/>
    <col min="2291" max="2291" width="8.625" style="57" customWidth="1"/>
    <col min="2292" max="2292" width="12.125" style="57" customWidth="1"/>
    <col min="2293" max="2295" width="11.125" style="57" customWidth="1"/>
    <col min="2296" max="2296" width="9.5" style="57" bestFit="1" customWidth="1"/>
    <col min="2297" max="2297" width="10.125" style="57" customWidth="1"/>
    <col min="2298" max="2298" width="9.5" style="57" bestFit="1" customWidth="1"/>
    <col min="2299" max="2542" width="8.875" style="57"/>
    <col min="2543" max="2543" width="13.5" style="57" customWidth="1"/>
    <col min="2544" max="2544" width="3.125" style="57" customWidth="1"/>
    <col min="2545" max="2545" width="10.625" style="57" customWidth="1"/>
    <col min="2546" max="2546" width="9.125" style="57" customWidth="1"/>
    <col min="2547" max="2547" width="8.625" style="57" customWidth="1"/>
    <col min="2548" max="2548" width="12.125" style="57" customWidth="1"/>
    <col min="2549" max="2551" width="11.125" style="57" customWidth="1"/>
    <col min="2552" max="2552" width="9.5" style="57" bestFit="1" customWidth="1"/>
    <col min="2553" max="2553" width="10.125" style="57" customWidth="1"/>
    <col min="2554" max="2554" width="9.5" style="57" bestFit="1" customWidth="1"/>
    <col min="2555" max="2798" width="8.875" style="57"/>
    <col min="2799" max="2799" width="13.5" style="57" customWidth="1"/>
    <col min="2800" max="2800" width="3.125" style="57" customWidth="1"/>
    <col min="2801" max="2801" width="10.625" style="57" customWidth="1"/>
    <col min="2802" max="2802" width="9.125" style="57" customWidth="1"/>
    <col min="2803" max="2803" width="8.625" style="57" customWidth="1"/>
    <col min="2804" max="2804" width="12.125" style="57" customWidth="1"/>
    <col min="2805" max="2807" width="11.125" style="57" customWidth="1"/>
    <col min="2808" max="2808" width="9.5" style="57" bestFit="1" customWidth="1"/>
    <col min="2809" max="2809" width="10.125" style="57" customWidth="1"/>
    <col min="2810" max="2810" width="9.5" style="57" bestFit="1" customWidth="1"/>
    <col min="2811" max="3054" width="8.875" style="57"/>
    <col min="3055" max="3055" width="13.5" style="57" customWidth="1"/>
    <col min="3056" max="3056" width="3.125" style="57" customWidth="1"/>
    <col min="3057" max="3057" width="10.625" style="57" customWidth="1"/>
    <col min="3058" max="3058" width="9.125" style="57" customWidth="1"/>
    <col min="3059" max="3059" width="8.625" style="57" customWidth="1"/>
    <col min="3060" max="3060" width="12.125" style="57" customWidth="1"/>
    <col min="3061" max="3063" width="11.125" style="57" customWidth="1"/>
    <col min="3064" max="3064" width="9.5" style="57" bestFit="1" customWidth="1"/>
    <col min="3065" max="3065" width="10.125" style="57" customWidth="1"/>
    <col min="3066" max="3066" width="9.5" style="57" bestFit="1" customWidth="1"/>
    <col min="3067" max="3310" width="8.875" style="57"/>
    <col min="3311" max="3311" width="13.5" style="57" customWidth="1"/>
    <col min="3312" max="3312" width="3.125" style="57" customWidth="1"/>
    <col min="3313" max="3313" width="10.625" style="57" customWidth="1"/>
    <col min="3314" max="3314" width="9.125" style="57" customWidth="1"/>
    <col min="3315" max="3315" width="8.625" style="57" customWidth="1"/>
    <col min="3316" max="3316" width="12.125" style="57" customWidth="1"/>
    <col min="3317" max="3319" width="11.125" style="57" customWidth="1"/>
    <col min="3320" max="3320" width="9.5" style="57" bestFit="1" customWidth="1"/>
    <col min="3321" max="3321" width="10.125" style="57" customWidth="1"/>
    <col min="3322" max="3322" width="9.5" style="57" bestFit="1" customWidth="1"/>
    <col min="3323" max="3566" width="8.875" style="57"/>
    <col min="3567" max="3567" width="13.5" style="57" customWidth="1"/>
    <col min="3568" max="3568" width="3.125" style="57" customWidth="1"/>
    <col min="3569" max="3569" width="10.625" style="57" customWidth="1"/>
    <col min="3570" max="3570" width="9.125" style="57" customWidth="1"/>
    <col min="3571" max="3571" width="8.625" style="57" customWidth="1"/>
    <col min="3572" max="3572" width="12.125" style="57" customWidth="1"/>
    <col min="3573" max="3575" width="11.125" style="57" customWidth="1"/>
    <col min="3576" max="3576" width="9.5" style="57" bestFit="1" customWidth="1"/>
    <col min="3577" max="3577" width="10.125" style="57" customWidth="1"/>
    <col min="3578" max="3578" width="9.5" style="57" bestFit="1" customWidth="1"/>
    <col min="3579" max="3822" width="8.875" style="57"/>
    <col min="3823" max="3823" width="13.5" style="57" customWidth="1"/>
    <col min="3824" max="3824" width="3.125" style="57" customWidth="1"/>
    <col min="3825" max="3825" width="10.625" style="57" customWidth="1"/>
    <col min="3826" max="3826" width="9.125" style="57" customWidth="1"/>
    <col min="3827" max="3827" width="8.625" style="57" customWidth="1"/>
    <col min="3828" max="3828" width="12.125" style="57" customWidth="1"/>
    <col min="3829" max="3831" width="11.125" style="57" customWidth="1"/>
    <col min="3832" max="3832" width="9.5" style="57" bestFit="1" customWidth="1"/>
    <col min="3833" max="3833" width="10.125" style="57" customWidth="1"/>
    <col min="3834" max="3834" width="9.5" style="57" bestFit="1" customWidth="1"/>
    <col min="3835" max="4078" width="8.875" style="57"/>
    <col min="4079" max="4079" width="13.5" style="57" customWidth="1"/>
    <col min="4080" max="4080" width="3.125" style="57" customWidth="1"/>
    <col min="4081" max="4081" width="10.625" style="57" customWidth="1"/>
    <col min="4082" max="4082" width="9.125" style="57" customWidth="1"/>
    <col min="4083" max="4083" width="8.625" style="57" customWidth="1"/>
    <col min="4084" max="4084" width="12.125" style="57" customWidth="1"/>
    <col min="4085" max="4087" width="11.125" style="57" customWidth="1"/>
    <col min="4088" max="4088" width="9.5" style="57" bestFit="1" customWidth="1"/>
    <col min="4089" max="4089" width="10.125" style="57" customWidth="1"/>
    <col min="4090" max="4090" width="9.5" style="57" bestFit="1" customWidth="1"/>
    <col min="4091" max="4334" width="8.875" style="57"/>
    <col min="4335" max="4335" width="13.5" style="57" customWidth="1"/>
    <col min="4336" max="4336" width="3.125" style="57" customWidth="1"/>
    <col min="4337" max="4337" width="10.625" style="57" customWidth="1"/>
    <col min="4338" max="4338" width="9.125" style="57" customWidth="1"/>
    <col min="4339" max="4339" width="8.625" style="57" customWidth="1"/>
    <col min="4340" max="4340" width="12.125" style="57" customWidth="1"/>
    <col min="4341" max="4343" width="11.125" style="57" customWidth="1"/>
    <col min="4344" max="4344" width="9.5" style="57" bestFit="1" customWidth="1"/>
    <col min="4345" max="4345" width="10.125" style="57" customWidth="1"/>
    <col min="4346" max="4346" width="9.5" style="57" bestFit="1" customWidth="1"/>
    <col min="4347" max="4590" width="8.875" style="57"/>
    <col min="4591" max="4591" width="13.5" style="57" customWidth="1"/>
    <col min="4592" max="4592" width="3.125" style="57" customWidth="1"/>
    <col min="4593" max="4593" width="10.625" style="57" customWidth="1"/>
    <col min="4594" max="4594" width="9.125" style="57" customWidth="1"/>
    <col min="4595" max="4595" width="8.625" style="57" customWidth="1"/>
    <col min="4596" max="4596" width="12.125" style="57" customWidth="1"/>
    <col min="4597" max="4599" width="11.125" style="57" customWidth="1"/>
    <col min="4600" max="4600" width="9.5" style="57" bestFit="1" customWidth="1"/>
    <col min="4601" max="4601" width="10.125" style="57" customWidth="1"/>
    <col min="4602" max="4602" width="9.5" style="57" bestFit="1" customWidth="1"/>
    <col min="4603" max="4846" width="8.875" style="57"/>
    <col min="4847" max="4847" width="13.5" style="57" customWidth="1"/>
    <col min="4848" max="4848" width="3.125" style="57" customWidth="1"/>
    <col min="4849" max="4849" width="10.625" style="57" customWidth="1"/>
    <col min="4850" max="4850" width="9.125" style="57" customWidth="1"/>
    <col min="4851" max="4851" width="8.625" style="57" customWidth="1"/>
    <col min="4852" max="4852" width="12.125" style="57" customWidth="1"/>
    <col min="4853" max="4855" width="11.125" style="57" customWidth="1"/>
    <col min="4856" max="4856" width="9.5" style="57" bestFit="1" customWidth="1"/>
    <col min="4857" max="4857" width="10.125" style="57" customWidth="1"/>
    <col min="4858" max="4858" width="9.5" style="57" bestFit="1" customWidth="1"/>
    <col min="4859" max="5102" width="8.875" style="57"/>
    <col min="5103" max="5103" width="13.5" style="57" customWidth="1"/>
    <col min="5104" max="5104" width="3.125" style="57" customWidth="1"/>
    <col min="5105" max="5105" width="10.625" style="57" customWidth="1"/>
    <col min="5106" max="5106" width="9.125" style="57" customWidth="1"/>
    <col min="5107" max="5107" width="8.625" style="57" customWidth="1"/>
    <col min="5108" max="5108" width="12.125" style="57" customWidth="1"/>
    <col min="5109" max="5111" width="11.125" style="57" customWidth="1"/>
    <col min="5112" max="5112" width="9.5" style="57" bestFit="1" customWidth="1"/>
    <col min="5113" max="5113" width="10.125" style="57" customWidth="1"/>
    <col min="5114" max="5114" width="9.5" style="57" bestFit="1" customWidth="1"/>
    <col min="5115" max="5358" width="8.875" style="57"/>
    <col min="5359" max="5359" width="13.5" style="57" customWidth="1"/>
    <col min="5360" max="5360" width="3.125" style="57" customWidth="1"/>
    <col min="5361" max="5361" width="10.625" style="57" customWidth="1"/>
    <col min="5362" max="5362" width="9.125" style="57" customWidth="1"/>
    <col min="5363" max="5363" width="8.625" style="57" customWidth="1"/>
    <col min="5364" max="5364" width="12.125" style="57" customWidth="1"/>
    <col min="5365" max="5367" width="11.125" style="57" customWidth="1"/>
    <col min="5368" max="5368" width="9.5" style="57" bestFit="1" customWidth="1"/>
    <col min="5369" max="5369" width="10.125" style="57" customWidth="1"/>
    <col min="5370" max="5370" width="9.5" style="57" bestFit="1" customWidth="1"/>
    <col min="5371" max="5614" width="8.875" style="57"/>
    <col min="5615" max="5615" width="13.5" style="57" customWidth="1"/>
    <col min="5616" max="5616" width="3.125" style="57" customWidth="1"/>
    <col min="5617" max="5617" width="10.625" style="57" customWidth="1"/>
    <col min="5618" max="5618" width="9.125" style="57" customWidth="1"/>
    <col min="5619" max="5619" width="8.625" style="57" customWidth="1"/>
    <col min="5620" max="5620" width="12.125" style="57" customWidth="1"/>
    <col min="5621" max="5623" width="11.125" style="57" customWidth="1"/>
    <col min="5624" max="5624" width="9.5" style="57" bestFit="1" customWidth="1"/>
    <col min="5625" max="5625" width="10.125" style="57" customWidth="1"/>
    <col min="5626" max="5626" width="9.5" style="57" bestFit="1" customWidth="1"/>
    <col min="5627" max="5870" width="8.875" style="57"/>
    <col min="5871" max="5871" width="13.5" style="57" customWidth="1"/>
    <col min="5872" max="5872" width="3.125" style="57" customWidth="1"/>
    <col min="5873" max="5873" width="10.625" style="57" customWidth="1"/>
    <col min="5874" max="5874" width="9.125" style="57" customWidth="1"/>
    <col min="5875" max="5875" width="8.625" style="57" customWidth="1"/>
    <col min="5876" max="5876" width="12.125" style="57" customWidth="1"/>
    <col min="5877" max="5879" width="11.125" style="57" customWidth="1"/>
    <col min="5880" max="5880" width="9.5" style="57" bestFit="1" customWidth="1"/>
    <col min="5881" max="5881" width="10.125" style="57" customWidth="1"/>
    <col min="5882" max="5882" width="9.5" style="57" bestFit="1" customWidth="1"/>
    <col min="5883" max="6126" width="8.875" style="57"/>
    <col min="6127" max="6127" width="13.5" style="57" customWidth="1"/>
    <col min="6128" max="6128" width="3.125" style="57" customWidth="1"/>
    <col min="6129" max="6129" width="10.625" style="57" customWidth="1"/>
    <col min="6130" max="6130" width="9.125" style="57" customWidth="1"/>
    <col min="6131" max="6131" width="8.625" style="57" customWidth="1"/>
    <col min="6132" max="6132" width="12.125" style="57" customWidth="1"/>
    <col min="6133" max="6135" width="11.125" style="57" customWidth="1"/>
    <col min="6136" max="6136" width="9.5" style="57" bestFit="1" customWidth="1"/>
    <col min="6137" max="6137" width="10.125" style="57" customWidth="1"/>
    <col min="6138" max="6138" width="9.5" style="57" bestFit="1" customWidth="1"/>
    <col min="6139" max="6382" width="8.875" style="57"/>
    <col min="6383" max="6383" width="13.5" style="57" customWidth="1"/>
    <col min="6384" max="6384" width="3.125" style="57" customWidth="1"/>
    <col min="6385" max="6385" width="10.625" style="57" customWidth="1"/>
    <col min="6386" max="6386" width="9.125" style="57" customWidth="1"/>
    <col min="6387" max="6387" width="8.625" style="57" customWidth="1"/>
    <col min="6388" max="6388" width="12.125" style="57" customWidth="1"/>
    <col min="6389" max="6391" width="11.125" style="57" customWidth="1"/>
    <col min="6392" max="6392" width="9.5" style="57" bestFit="1" customWidth="1"/>
    <col min="6393" max="6393" width="10.125" style="57" customWidth="1"/>
    <col min="6394" max="6394" width="9.5" style="57" bestFit="1" customWidth="1"/>
    <col min="6395" max="6638" width="8.875" style="57"/>
    <col min="6639" max="6639" width="13.5" style="57" customWidth="1"/>
    <col min="6640" max="6640" width="3.125" style="57" customWidth="1"/>
    <col min="6641" max="6641" width="10.625" style="57" customWidth="1"/>
    <col min="6642" max="6642" width="9.125" style="57" customWidth="1"/>
    <col min="6643" max="6643" width="8.625" style="57" customWidth="1"/>
    <col min="6644" max="6644" width="12.125" style="57" customWidth="1"/>
    <col min="6645" max="6647" width="11.125" style="57" customWidth="1"/>
    <col min="6648" max="6648" width="9.5" style="57" bestFit="1" customWidth="1"/>
    <col min="6649" max="6649" width="10.125" style="57" customWidth="1"/>
    <col min="6650" max="6650" width="9.5" style="57" bestFit="1" customWidth="1"/>
    <col min="6651" max="6894" width="8.875" style="57"/>
    <col min="6895" max="6895" width="13.5" style="57" customWidth="1"/>
    <col min="6896" max="6896" width="3.125" style="57" customWidth="1"/>
    <col min="6897" max="6897" width="10.625" style="57" customWidth="1"/>
    <col min="6898" max="6898" width="9.125" style="57" customWidth="1"/>
    <col min="6899" max="6899" width="8.625" style="57" customWidth="1"/>
    <col min="6900" max="6900" width="12.125" style="57" customWidth="1"/>
    <col min="6901" max="6903" width="11.125" style="57" customWidth="1"/>
    <col min="6904" max="6904" width="9.5" style="57" bestFit="1" customWidth="1"/>
    <col min="6905" max="6905" width="10.125" style="57" customWidth="1"/>
    <col min="6906" max="6906" width="9.5" style="57" bestFit="1" customWidth="1"/>
    <col min="6907" max="7150" width="8.875" style="57"/>
    <col min="7151" max="7151" width="13.5" style="57" customWidth="1"/>
    <col min="7152" max="7152" width="3.125" style="57" customWidth="1"/>
    <col min="7153" max="7153" width="10.625" style="57" customWidth="1"/>
    <col min="7154" max="7154" width="9.125" style="57" customWidth="1"/>
    <col min="7155" max="7155" width="8.625" style="57" customWidth="1"/>
    <col min="7156" max="7156" width="12.125" style="57" customWidth="1"/>
    <col min="7157" max="7159" width="11.125" style="57" customWidth="1"/>
    <col min="7160" max="7160" width="9.5" style="57" bestFit="1" customWidth="1"/>
    <col min="7161" max="7161" width="10.125" style="57" customWidth="1"/>
    <col min="7162" max="7162" width="9.5" style="57" bestFit="1" customWidth="1"/>
    <col min="7163" max="7406" width="8.875" style="57"/>
    <col min="7407" max="7407" width="13.5" style="57" customWidth="1"/>
    <col min="7408" max="7408" width="3.125" style="57" customWidth="1"/>
    <col min="7409" max="7409" width="10.625" style="57" customWidth="1"/>
    <col min="7410" max="7410" width="9.125" style="57" customWidth="1"/>
    <col min="7411" max="7411" width="8.625" style="57" customWidth="1"/>
    <col min="7412" max="7412" width="12.125" style="57" customWidth="1"/>
    <col min="7413" max="7415" width="11.125" style="57" customWidth="1"/>
    <col min="7416" max="7416" width="9.5" style="57" bestFit="1" customWidth="1"/>
    <col min="7417" max="7417" width="10.125" style="57" customWidth="1"/>
    <col min="7418" max="7418" width="9.5" style="57" bestFit="1" customWidth="1"/>
    <col min="7419" max="7662" width="8.875" style="57"/>
    <col min="7663" max="7663" width="13.5" style="57" customWidth="1"/>
    <col min="7664" max="7664" width="3.125" style="57" customWidth="1"/>
    <col min="7665" max="7665" width="10.625" style="57" customWidth="1"/>
    <col min="7666" max="7666" width="9.125" style="57" customWidth="1"/>
    <col min="7667" max="7667" width="8.625" style="57" customWidth="1"/>
    <col min="7668" max="7668" width="12.125" style="57" customWidth="1"/>
    <col min="7669" max="7671" width="11.125" style="57" customWidth="1"/>
    <col min="7672" max="7672" width="9.5" style="57" bestFit="1" customWidth="1"/>
    <col min="7673" max="7673" width="10.125" style="57" customWidth="1"/>
    <col min="7674" max="7674" width="9.5" style="57" bestFit="1" customWidth="1"/>
    <col min="7675" max="7918" width="8.875" style="57"/>
    <col min="7919" max="7919" width="13.5" style="57" customWidth="1"/>
    <col min="7920" max="7920" width="3.125" style="57" customWidth="1"/>
    <col min="7921" max="7921" width="10.625" style="57" customWidth="1"/>
    <col min="7922" max="7922" width="9.125" style="57" customWidth="1"/>
    <col min="7923" max="7923" width="8.625" style="57" customWidth="1"/>
    <col min="7924" max="7924" width="12.125" style="57" customWidth="1"/>
    <col min="7925" max="7927" width="11.125" style="57" customWidth="1"/>
    <col min="7928" max="7928" width="9.5" style="57" bestFit="1" customWidth="1"/>
    <col min="7929" max="7929" width="10.125" style="57" customWidth="1"/>
    <col min="7930" max="7930" width="9.5" style="57" bestFit="1" customWidth="1"/>
    <col min="7931" max="8174" width="8.875" style="57"/>
    <col min="8175" max="8175" width="13.5" style="57" customWidth="1"/>
    <col min="8176" max="8176" width="3.125" style="57" customWidth="1"/>
    <col min="8177" max="8177" width="10.625" style="57" customWidth="1"/>
    <col min="8178" max="8178" width="9.125" style="57" customWidth="1"/>
    <col min="8179" max="8179" width="8.625" style="57" customWidth="1"/>
    <col min="8180" max="8180" width="12.125" style="57" customWidth="1"/>
    <col min="8181" max="8183" width="11.125" style="57" customWidth="1"/>
    <col min="8184" max="8184" width="9.5" style="57" bestFit="1" customWidth="1"/>
    <col min="8185" max="8185" width="10.125" style="57" customWidth="1"/>
    <col min="8186" max="8186" width="9.5" style="57" bestFit="1" customWidth="1"/>
    <col min="8187" max="8430" width="8.875" style="57"/>
    <col min="8431" max="8431" width="13.5" style="57" customWidth="1"/>
    <col min="8432" max="8432" width="3.125" style="57" customWidth="1"/>
    <col min="8433" max="8433" width="10.625" style="57" customWidth="1"/>
    <col min="8434" max="8434" width="9.125" style="57" customWidth="1"/>
    <col min="8435" max="8435" width="8.625" style="57" customWidth="1"/>
    <col min="8436" max="8436" width="12.125" style="57" customWidth="1"/>
    <col min="8437" max="8439" width="11.125" style="57" customWidth="1"/>
    <col min="8440" max="8440" width="9.5" style="57" bestFit="1" customWidth="1"/>
    <col min="8441" max="8441" width="10.125" style="57" customWidth="1"/>
    <col min="8442" max="8442" width="9.5" style="57" bestFit="1" customWidth="1"/>
    <col min="8443" max="8686" width="8.875" style="57"/>
    <col min="8687" max="8687" width="13.5" style="57" customWidth="1"/>
    <col min="8688" max="8688" width="3.125" style="57" customWidth="1"/>
    <col min="8689" max="8689" width="10.625" style="57" customWidth="1"/>
    <col min="8690" max="8690" width="9.125" style="57" customWidth="1"/>
    <col min="8691" max="8691" width="8.625" style="57" customWidth="1"/>
    <col min="8692" max="8692" width="12.125" style="57" customWidth="1"/>
    <col min="8693" max="8695" width="11.125" style="57" customWidth="1"/>
    <col min="8696" max="8696" width="9.5" style="57" bestFit="1" customWidth="1"/>
    <col min="8697" max="8697" width="10.125" style="57" customWidth="1"/>
    <col min="8698" max="8698" width="9.5" style="57" bestFit="1" customWidth="1"/>
    <col min="8699" max="8942" width="8.875" style="57"/>
    <col min="8943" max="8943" width="13.5" style="57" customWidth="1"/>
    <col min="8944" max="8944" width="3.125" style="57" customWidth="1"/>
    <col min="8945" max="8945" width="10.625" style="57" customWidth="1"/>
    <col min="8946" max="8946" width="9.125" style="57" customWidth="1"/>
    <col min="8947" max="8947" width="8.625" style="57" customWidth="1"/>
    <col min="8948" max="8948" width="12.125" style="57" customWidth="1"/>
    <col min="8949" max="8951" width="11.125" style="57" customWidth="1"/>
    <col min="8952" max="8952" width="9.5" style="57" bestFit="1" customWidth="1"/>
    <col min="8953" max="8953" width="10.125" style="57" customWidth="1"/>
    <col min="8954" max="8954" width="9.5" style="57" bestFit="1" customWidth="1"/>
    <col min="8955" max="9198" width="8.875" style="57"/>
    <col min="9199" max="9199" width="13.5" style="57" customWidth="1"/>
    <col min="9200" max="9200" width="3.125" style="57" customWidth="1"/>
    <col min="9201" max="9201" width="10.625" style="57" customWidth="1"/>
    <col min="9202" max="9202" width="9.125" style="57" customWidth="1"/>
    <col min="9203" max="9203" width="8.625" style="57" customWidth="1"/>
    <col min="9204" max="9204" width="12.125" style="57" customWidth="1"/>
    <col min="9205" max="9207" width="11.125" style="57" customWidth="1"/>
    <col min="9208" max="9208" width="9.5" style="57" bestFit="1" customWidth="1"/>
    <col min="9209" max="9209" width="10.125" style="57" customWidth="1"/>
    <col min="9210" max="9210" width="9.5" style="57" bestFit="1" customWidth="1"/>
    <col min="9211" max="9454" width="8.875" style="57"/>
    <col min="9455" max="9455" width="13.5" style="57" customWidth="1"/>
    <col min="9456" max="9456" width="3.125" style="57" customWidth="1"/>
    <col min="9457" max="9457" width="10.625" style="57" customWidth="1"/>
    <col min="9458" max="9458" width="9.125" style="57" customWidth="1"/>
    <col min="9459" max="9459" width="8.625" style="57" customWidth="1"/>
    <col min="9460" max="9460" width="12.125" style="57" customWidth="1"/>
    <col min="9461" max="9463" width="11.125" style="57" customWidth="1"/>
    <col min="9464" max="9464" width="9.5" style="57" bestFit="1" customWidth="1"/>
    <col min="9465" max="9465" width="10.125" style="57" customWidth="1"/>
    <col min="9466" max="9466" width="9.5" style="57" bestFit="1" customWidth="1"/>
    <col min="9467" max="9710" width="8.875" style="57"/>
    <col min="9711" max="9711" width="13.5" style="57" customWidth="1"/>
    <col min="9712" max="9712" width="3.125" style="57" customWidth="1"/>
    <col min="9713" max="9713" width="10.625" style="57" customWidth="1"/>
    <col min="9714" max="9714" width="9.125" style="57" customWidth="1"/>
    <col min="9715" max="9715" width="8.625" style="57" customWidth="1"/>
    <col min="9716" max="9716" width="12.125" style="57" customWidth="1"/>
    <col min="9717" max="9719" width="11.125" style="57" customWidth="1"/>
    <col min="9720" max="9720" width="9.5" style="57" bestFit="1" customWidth="1"/>
    <col min="9721" max="9721" width="10.125" style="57" customWidth="1"/>
    <col min="9722" max="9722" width="9.5" style="57" bestFit="1" customWidth="1"/>
    <col min="9723" max="9966" width="8.875" style="57"/>
    <col min="9967" max="9967" width="13.5" style="57" customWidth="1"/>
    <col min="9968" max="9968" width="3.125" style="57" customWidth="1"/>
    <col min="9969" max="9969" width="10.625" style="57" customWidth="1"/>
    <col min="9970" max="9970" width="9.125" style="57" customWidth="1"/>
    <col min="9971" max="9971" width="8.625" style="57" customWidth="1"/>
    <col min="9972" max="9972" width="12.125" style="57" customWidth="1"/>
    <col min="9973" max="9975" width="11.125" style="57" customWidth="1"/>
    <col min="9976" max="9976" width="9.5" style="57" bestFit="1" customWidth="1"/>
    <col min="9977" max="9977" width="10.125" style="57" customWidth="1"/>
    <col min="9978" max="9978" width="9.5" style="57" bestFit="1" customWidth="1"/>
    <col min="9979" max="10222" width="8.875" style="57"/>
    <col min="10223" max="10223" width="13.5" style="57" customWidth="1"/>
    <col min="10224" max="10224" width="3.125" style="57" customWidth="1"/>
    <col min="10225" max="10225" width="10.625" style="57" customWidth="1"/>
    <col min="10226" max="10226" width="9.125" style="57" customWidth="1"/>
    <col min="10227" max="10227" width="8.625" style="57" customWidth="1"/>
    <col min="10228" max="10228" width="12.125" style="57" customWidth="1"/>
    <col min="10229" max="10231" width="11.125" style="57" customWidth="1"/>
    <col min="10232" max="10232" width="9.5" style="57" bestFit="1" customWidth="1"/>
    <col min="10233" max="10233" width="10.125" style="57" customWidth="1"/>
    <col min="10234" max="10234" width="9.5" style="57" bestFit="1" customWidth="1"/>
    <col min="10235" max="10478" width="8.875" style="57"/>
    <col min="10479" max="10479" width="13.5" style="57" customWidth="1"/>
    <col min="10480" max="10480" width="3.125" style="57" customWidth="1"/>
    <col min="10481" max="10481" width="10.625" style="57" customWidth="1"/>
    <col min="10482" max="10482" width="9.125" style="57" customWidth="1"/>
    <col min="10483" max="10483" width="8.625" style="57" customWidth="1"/>
    <col min="10484" max="10484" width="12.125" style="57" customWidth="1"/>
    <col min="10485" max="10487" width="11.125" style="57" customWidth="1"/>
    <col min="10488" max="10488" width="9.5" style="57" bestFit="1" customWidth="1"/>
    <col min="10489" max="10489" width="10.125" style="57" customWidth="1"/>
    <col min="10490" max="10490" width="9.5" style="57" bestFit="1" customWidth="1"/>
    <col min="10491" max="10734" width="8.875" style="57"/>
    <col min="10735" max="10735" width="13.5" style="57" customWidth="1"/>
    <col min="10736" max="10736" width="3.125" style="57" customWidth="1"/>
    <col min="10737" max="10737" width="10.625" style="57" customWidth="1"/>
    <col min="10738" max="10738" width="9.125" style="57" customWidth="1"/>
    <col min="10739" max="10739" width="8.625" style="57" customWidth="1"/>
    <col min="10740" max="10740" width="12.125" style="57" customWidth="1"/>
    <col min="10741" max="10743" width="11.125" style="57" customWidth="1"/>
    <col min="10744" max="10744" width="9.5" style="57" bestFit="1" customWidth="1"/>
    <col min="10745" max="10745" width="10.125" style="57" customWidth="1"/>
    <col min="10746" max="10746" width="9.5" style="57" bestFit="1" customWidth="1"/>
    <col min="10747" max="10990" width="8.875" style="57"/>
    <col min="10991" max="10991" width="13.5" style="57" customWidth="1"/>
    <col min="10992" max="10992" width="3.125" style="57" customWidth="1"/>
    <col min="10993" max="10993" width="10.625" style="57" customWidth="1"/>
    <col min="10994" max="10994" width="9.125" style="57" customWidth="1"/>
    <col min="10995" max="10995" width="8.625" style="57" customWidth="1"/>
    <col min="10996" max="10996" width="12.125" style="57" customWidth="1"/>
    <col min="10997" max="10999" width="11.125" style="57" customWidth="1"/>
    <col min="11000" max="11000" width="9.5" style="57" bestFit="1" customWidth="1"/>
    <col min="11001" max="11001" width="10.125" style="57" customWidth="1"/>
    <col min="11002" max="11002" width="9.5" style="57" bestFit="1" customWidth="1"/>
    <col min="11003" max="11246" width="8.875" style="57"/>
    <col min="11247" max="11247" width="13.5" style="57" customWidth="1"/>
    <col min="11248" max="11248" width="3.125" style="57" customWidth="1"/>
    <col min="11249" max="11249" width="10.625" style="57" customWidth="1"/>
    <col min="11250" max="11250" width="9.125" style="57" customWidth="1"/>
    <col min="11251" max="11251" width="8.625" style="57" customWidth="1"/>
    <col min="11252" max="11252" width="12.125" style="57" customWidth="1"/>
    <col min="11253" max="11255" width="11.125" style="57" customWidth="1"/>
    <col min="11256" max="11256" width="9.5" style="57" bestFit="1" customWidth="1"/>
    <col min="11257" max="11257" width="10.125" style="57" customWidth="1"/>
    <col min="11258" max="11258" width="9.5" style="57" bestFit="1" customWidth="1"/>
    <col min="11259" max="11502" width="8.875" style="57"/>
    <col min="11503" max="11503" width="13.5" style="57" customWidth="1"/>
    <col min="11504" max="11504" width="3.125" style="57" customWidth="1"/>
    <col min="11505" max="11505" width="10.625" style="57" customWidth="1"/>
    <col min="11506" max="11506" width="9.125" style="57" customWidth="1"/>
    <col min="11507" max="11507" width="8.625" style="57" customWidth="1"/>
    <col min="11508" max="11508" width="12.125" style="57" customWidth="1"/>
    <col min="11509" max="11511" width="11.125" style="57" customWidth="1"/>
    <col min="11512" max="11512" width="9.5" style="57" bestFit="1" customWidth="1"/>
    <col min="11513" max="11513" width="10.125" style="57" customWidth="1"/>
    <col min="11514" max="11514" width="9.5" style="57" bestFit="1" customWidth="1"/>
    <col min="11515" max="11758" width="8.875" style="57"/>
    <col min="11759" max="11759" width="13.5" style="57" customWidth="1"/>
    <col min="11760" max="11760" width="3.125" style="57" customWidth="1"/>
    <col min="11761" max="11761" width="10.625" style="57" customWidth="1"/>
    <col min="11762" max="11762" width="9.125" style="57" customWidth="1"/>
    <col min="11763" max="11763" width="8.625" style="57" customWidth="1"/>
    <col min="11764" max="11764" width="12.125" style="57" customWidth="1"/>
    <col min="11765" max="11767" width="11.125" style="57" customWidth="1"/>
    <col min="11768" max="11768" width="9.5" style="57" bestFit="1" customWidth="1"/>
    <col min="11769" max="11769" width="10.125" style="57" customWidth="1"/>
    <col min="11770" max="11770" width="9.5" style="57" bestFit="1" customWidth="1"/>
    <col min="11771" max="12014" width="8.875" style="57"/>
    <col min="12015" max="12015" width="13.5" style="57" customWidth="1"/>
    <col min="12016" max="12016" width="3.125" style="57" customWidth="1"/>
    <col min="12017" max="12017" width="10.625" style="57" customWidth="1"/>
    <col min="12018" max="12018" width="9.125" style="57" customWidth="1"/>
    <col min="12019" max="12019" width="8.625" style="57" customWidth="1"/>
    <col min="12020" max="12020" width="12.125" style="57" customWidth="1"/>
    <col min="12021" max="12023" width="11.125" style="57" customWidth="1"/>
    <col min="12024" max="12024" width="9.5" style="57" bestFit="1" customWidth="1"/>
    <col min="12025" max="12025" width="10.125" style="57" customWidth="1"/>
    <col min="12026" max="12026" width="9.5" style="57" bestFit="1" customWidth="1"/>
    <col min="12027" max="12270" width="8.875" style="57"/>
    <col min="12271" max="12271" width="13.5" style="57" customWidth="1"/>
    <col min="12272" max="12272" width="3.125" style="57" customWidth="1"/>
    <col min="12273" max="12273" width="10.625" style="57" customWidth="1"/>
    <col min="12274" max="12274" width="9.125" style="57" customWidth="1"/>
    <col min="12275" max="12275" width="8.625" style="57" customWidth="1"/>
    <col min="12276" max="12276" width="12.125" style="57" customWidth="1"/>
    <col min="12277" max="12279" width="11.125" style="57" customWidth="1"/>
    <col min="12280" max="12280" width="9.5" style="57" bestFit="1" customWidth="1"/>
    <col min="12281" max="12281" width="10.125" style="57" customWidth="1"/>
    <col min="12282" max="12282" width="9.5" style="57" bestFit="1" customWidth="1"/>
    <col min="12283" max="12526" width="8.875" style="57"/>
    <col min="12527" max="12527" width="13.5" style="57" customWidth="1"/>
    <col min="12528" max="12528" width="3.125" style="57" customWidth="1"/>
    <col min="12529" max="12529" width="10.625" style="57" customWidth="1"/>
    <col min="12530" max="12530" width="9.125" style="57" customWidth="1"/>
    <col min="12531" max="12531" width="8.625" style="57" customWidth="1"/>
    <col min="12532" max="12532" width="12.125" style="57" customWidth="1"/>
    <col min="12533" max="12535" width="11.125" style="57" customWidth="1"/>
    <col min="12536" max="12536" width="9.5" style="57" bestFit="1" customWidth="1"/>
    <col min="12537" max="12537" width="10.125" style="57" customWidth="1"/>
    <col min="12538" max="12538" width="9.5" style="57" bestFit="1" customWidth="1"/>
    <col min="12539" max="12782" width="8.875" style="57"/>
    <col min="12783" max="12783" width="13.5" style="57" customWidth="1"/>
    <col min="12784" max="12784" width="3.125" style="57" customWidth="1"/>
    <col min="12785" max="12785" width="10.625" style="57" customWidth="1"/>
    <col min="12786" max="12786" width="9.125" style="57" customWidth="1"/>
    <col min="12787" max="12787" width="8.625" style="57" customWidth="1"/>
    <col min="12788" max="12788" width="12.125" style="57" customWidth="1"/>
    <col min="12789" max="12791" width="11.125" style="57" customWidth="1"/>
    <col min="12792" max="12792" width="9.5" style="57" bestFit="1" customWidth="1"/>
    <col min="12793" max="12793" width="10.125" style="57" customWidth="1"/>
    <col min="12794" max="12794" width="9.5" style="57" bestFit="1" customWidth="1"/>
    <col min="12795" max="13038" width="8.875" style="57"/>
    <col min="13039" max="13039" width="13.5" style="57" customWidth="1"/>
    <col min="13040" max="13040" width="3.125" style="57" customWidth="1"/>
    <col min="13041" max="13041" width="10.625" style="57" customWidth="1"/>
    <col min="13042" max="13042" width="9.125" style="57" customWidth="1"/>
    <col min="13043" max="13043" width="8.625" style="57" customWidth="1"/>
    <col min="13044" max="13044" width="12.125" style="57" customWidth="1"/>
    <col min="13045" max="13047" width="11.125" style="57" customWidth="1"/>
    <col min="13048" max="13048" width="9.5" style="57" bestFit="1" customWidth="1"/>
    <col min="13049" max="13049" width="10.125" style="57" customWidth="1"/>
    <col min="13050" max="13050" width="9.5" style="57" bestFit="1" customWidth="1"/>
    <col min="13051" max="13294" width="8.875" style="57"/>
    <col min="13295" max="13295" width="13.5" style="57" customWidth="1"/>
    <col min="13296" max="13296" width="3.125" style="57" customWidth="1"/>
    <col min="13297" max="13297" width="10.625" style="57" customWidth="1"/>
    <col min="13298" max="13298" width="9.125" style="57" customWidth="1"/>
    <col min="13299" max="13299" width="8.625" style="57" customWidth="1"/>
    <col min="13300" max="13300" width="12.125" style="57" customWidth="1"/>
    <col min="13301" max="13303" width="11.125" style="57" customWidth="1"/>
    <col min="13304" max="13304" width="9.5" style="57" bestFit="1" customWidth="1"/>
    <col min="13305" max="13305" width="10.125" style="57" customWidth="1"/>
    <col min="13306" max="13306" width="9.5" style="57" bestFit="1" customWidth="1"/>
    <col min="13307" max="13550" width="8.875" style="57"/>
    <col min="13551" max="13551" width="13.5" style="57" customWidth="1"/>
    <col min="13552" max="13552" width="3.125" style="57" customWidth="1"/>
    <col min="13553" max="13553" width="10.625" style="57" customWidth="1"/>
    <col min="13554" max="13554" width="9.125" style="57" customWidth="1"/>
    <col min="13555" max="13555" width="8.625" style="57" customWidth="1"/>
    <col min="13556" max="13556" width="12.125" style="57" customWidth="1"/>
    <col min="13557" max="13559" width="11.125" style="57" customWidth="1"/>
    <col min="13560" max="13560" width="9.5" style="57" bestFit="1" customWidth="1"/>
    <col min="13561" max="13561" width="10.125" style="57" customWidth="1"/>
    <col min="13562" max="13562" width="9.5" style="57" bestFit="1" customWidth="1"/>
    <col min="13563" max="13806" width="8.875" style="57"/>
    <col min="13807" max="13807" width="13.5" style="57" customWidth="1"/>
    <col min="13808" max="13808" width="3.125" style="57" customWidth="1"/>
    <col min="13809" max="13809" width="10.625" style="57" customWidth="1"/>
    <col min="13810" max="13810" width="9.125" style="57" customWidth="1"/>
    <col min="13811" max="13811" width="8.625" style="57" customWidth="1"/>
    <col min="13812" max="13812" width="12.125" style="57" customWidth="1"/>
    <col min="13813" max="13815" width="11.125" style="57" customWidth="1"/>
    <col min="13816" max="13816" width="9.5" style="57" bestFit="1" customWidth="1"/>
    <col min="13817" max="13817" width="10.125" style="57" customWidth="1"/>
    <col min="13818" max="13818" width="9.5" style="57" bestFit="1" customWidth="1"/>
    <col min="13819" max="14062" width="8.875" style="57"/>
    <col min="14063" max="14063" width="13.5" style="57" customWidth="1"/>
    <col min="14064" max="14064" width="3.125" style="57" customWidth="1"/>
    <col min="14065" max="14065" width="10.625" style="57" customWidth="1"/>
    <col min="14066" max="14066" width="9.125" style="57" customWidth="1"/>
    <col min="14067" max="14067" width="8.625" style="57" customWidth="1"/>
    <col min="14068" max="14068" width="12.125" style="57" customWidth="1"/>
    <col min="14069" max="14071" width="11.125" style="57" customWidth="1"/>
    <col min="14072" max="14072" width="9.5" style="57" bestFit="1" customWidth="1"/>
    <col min="14073" max="14073" width="10.125" style="57" customWidth="1"/>
    <col min="14074" max="14074" width="9.5" style="57" bestFit="1" customWidth="1"/>
    <col min="14075" max="14318" width="8.875" style="57"/>
    <col min="14319" max="14319" width="13.5" style="57" customWidth="1"/>
    <col min="14320" max="14320" width="3.125" style="57" customWidth="1"/>
    <col min="14321" max="14321" width="10.625" style="57" customWidth="1"/>
    <col min="14322" max="14322" width="9.125" style="57" customWidth="1"/>
    <col min="14323" max="14323" width="8.625" style="57" customWidth="1"/>
    <col min="14324" max="14324" width="12.125" style="57" customWidth="1"/>
    <col min="14325" max="14327" width="11.125" style="57" customWidth="1"/>
    <col min="14328" max="14328" width="9.5" style="57" bestFit="1" customWidth="1"/>
    <col min="14329" max="14329" width="10.125" style="57" customWidth="1"/>
    <col min="14330" max="14330" width="9.5" style="57" bestFit="1" customWidth="1"/>
    <col min="14331" max="14574" width="8.875" style="57"/>
    <col min="14575" max="14575" width="13.5" style="57" customWidth="1"/>
    <col min="14576" max="14576" width="3.125" style="57" customWidth="1"/>
    <col min="14577" max="14577" width="10.625" style="57" customWidth="1"/>
    <col min="14578" max="14578" width="9.125" style="57" customWidth="1"/>
    <col min="14579" max="14579" width="8.625" style="57" customWidth="1"/>
    <col min="14580" max="14580" width="12.125" style="57" customWidth="1"/>
    <col min="14581" max="14583" width="11.125" style="57" customWidth="1"/>
    <col min="14584" max="14584" width="9.5" style="57" bestFit="1" customWidth="1"/>
    <col min="14585" max="14585" width="10.125" style="57" customWidth="1"/>
    <col min="14586" max="14586" width="9.5" style="57" bestFit="1" customWidth="1"/>
    <col min="14587" max="14830" width="8.875" style="57"/>
    <col min="14831" max="14831" width="13.5" style="57" customWidth="1"/>
    <col min="14832" max="14832" width="3.125" style="57" customWidth="1"/>
    <col min="14833" max="14833" width="10.625" style="57" customWidth="1"/>
    <col min="14834" max="14834" width="9.125" style="57" customWidth="1"/>
    <col min="14835" max="14835" width="8.625" style="57" customWidth="1"/>
    <col min="14836" max="14836" width="12.125" style="57" customWidth="1"/>
    <col min="14837" max="14839" width="11.125" style="57" customWidth="1"/>
    <col min="14840" max="14840" width="9.5" style="57" bestFit="1" customWidth="1"/>
    <col min="14841" max="14841" width="10.125" style="57" customWidth="1"/>
    <col min="14842" max="14842" width="9.5" style="57" bestFit="1" customWidth="1"/>
    <col min="14843" max="15086" width="8.875" style="57"/>
    <col min="15087" max="15087" width="13.5" style="57" customWidth="1"/>
    <col min="15088" max="15088" width="3.125" style="57" customWidth="1"/>
    <col min="15089" max="15089" width="10.625" style="57" customWidth="1"/>
    <col min="15090" max="15090" width="9.125" style="57" customWidth="1"/>
    <col min="15091" max="15091" width="8.625" style="57" customWidth="1"/>
    <col min="15092" max="15092" width="12.125" style="57" customWidth="1"/>
    <col min="15093" max="15095" width="11.125" style="57" customWidth="1"/>
    <col min="15096" max="15096" width="9.5" style="57" bestFit="1" customWidth="1"/>
    <col min="15097" max="15097" width="10.125" style="57" customWidth="1"/>
    <col min="15098" max="15098" width="9.5" style="57" bestFit="1" customWidth="1"/>
    <col min="15099" max="15342" width="8.875" style="57"/>
    <col min="15343" max="15343" width="13.5" style="57" customWidth="1"/>
    <col min="15344" max="15344" width="3.125" style="57" customWidth="1"/>
    <col min="15345" max="15345" width="10.625" style="57" customWidth="1"/>
    <col min="15346" max="15346" width="9.125" style="57" customWidth="1"/>
    <col min="15347" max="15347" width="8.625" style="57" customWidth="1"/>
    <col min="15348" max="15348" width="12.125" style="57" customWidth="1"/>
    <col min="15349" max="15351" width="11.125" style="57" customWidth="1"/>
    <col min="15352" max="15352" width="9.5" style="57" bestFit="1" customWidth="1"/>
    <col min="15353" max="15353" width="10.125" style="57" customWidth="1"/>
    <col min="15354" max="15354" width="9.5" style="57" bestFit="1" customWidth="1"/>
    <col min="15355" max="15598" width="8.875" style="57"/>
    <col min="15599" max="15599" width="13.5" style="57" customWidth="1"/>
    <col min="15600" max="15600" width="3.125" style="57" customWidth="1"/>
    <col min="15601" max="15601" width="10.625" style="57" customWidth="1"/>
    <col min="15602" max="15602" width="9.125" style="57" customWidth="1"/>
    <col min="15603" max="15603" width="8.625" style="57" customWidth="1"/>
    <col min="15604" max="15604" width="12.125" style="57" customWidth="1"/>
    <col min="15605" max="15607" width="11.125" style="57" customWidth="1"/>
    <col min="15608" max="15608" width="9.5" style="57" bestFit="1" customWidth="1"/>
    <col min="15609" max="15609" width="10.125" style="57" customWidth="1"/>
    <col min="15610" max="15610" width="9.5" style="57" bestFit="1" customWidth="1"/>
    <col min="15611" max="15854" width="8.875" style="57"/>
    <col min="15855" max="15855" width="13.5" style="57" customWidth="1"/>
    <col min="15856" max="15856" width="3.125" style="57" customWidth="1"/>
    <col min="15857" max="15857" width="10.625" style="57" customWidth="1"/>
    <col min="15858" max="15858" width="9.125" style="57" customWidth="1"/>
    <col min="15859" max="15859" width="8.625" style="57" customWidth="1"/>
    <col min="15860" max="15860" width="12.125" style="57" customWidth="1"/>
    <col min="15861" max="15863" width="11.125" style="57" customWidth="1"/>
    <col min="15864" max="15864" width="9.5" style="57" bestFit="1" customWidth="1"/>
    <col min="15865" max="15865" width="10.125" style="57" customWidth="1"/>
    <col min="15866" max="15866" width="9.5" style="57" bestFit="1" customWidth="1"/>
    <col min="15867" max="16110" width="8.875" style="57"/>
    <col min="16111" max="16111" width="13.5" style="57" customWidth="1"/>
    <col min="16112" max="16112" width="3.125" style="57" customWidth="1"/>
    <col min="16113" max="16113" width="10.625" style="57" customWidth="1"/>
    <col min="16114" max="16114" width="9.125" style="57" customWidth="1"/>
    <col min="16115" max="16115" width="8.625" style="57" customWidth="1"/>
    <col min="16116" max="16116" width="12.125" style="57" customWidth="1"/>
    <col min="16117" max="16119" width="11.125" style="57" customWidth="1"/>
    <col min="16120" max="16120" width="9.5" style="57" bestFit="1" customWidth="1"/>
    <col min="16121" max="16121" width="10.125" style="57" customWidth="1"/>
    <col min="16122" max="16122" width="9.5" style="57" bestFit="1" customWidth="1"/>
    <col min="16123" max="16366" width="8.875" style="57"/>
    <col min="16367" max="16372" width="9" style="57" customWidth="1"/>
    <col min="16373" max="16374" width="8.875" style="57"/>
    <col min="16375" max="16384" width="8.875" style="57" customWidth="1"/>
  </cols>
  <sheetData>
    <row r="1" spans="1:13" ht="30.6" customHeight="1">
      <c r="A1" s="239" t="s">
        <v>161</v>
      </c>
      <c r="B1" s="239"/>
      <c r="C1" s="239"/>
      <c r="D1" s="239"/>
      <c r="E1" s="239"/>
      <c r="F1" s="239"/>
      <c r="G1" s="239"/>
      <c r="H1" s="239"/>
      <c r="I1" s="239"/>
      <c r="J1" s="239"/>
      <c r="K1" s="239"/>
      <c r="L1" s="225" t="s">
        <v>413</v>
      </c>
    </row>
    <row r="2" spans="1:13" ht="21.75" customHeight="1">
      <c r="A2" s="240"/>
      <c r="B2" s="242" t="s">
        <v>115</v>
      </c>
      <c r="C2" s="245" t="s">
        <v>116</v>
      </c>
      <c r="D2" s="245"/>
      <c r="E2" s="245"/>
      <c r="F2" s="247" t="s">
        <v>57</v>
      </c>
      <c r="G2" s="247"/>
      <c r="H2" s="247"/>
      <c r="I2" s="247"/>
      <c r="J2" s="247"/>
      <c r="K2" s="247"/>
    </row>
    <row r="3" spans="1:13" ht="21.75" customHeight="1">
      <c r="A3" s="241"/>
      <c r="B3" s="243"/>
      <c r="C3" s="246"/>
      <c r="D3" s="246"/>
      <c r="E3" s="246"/>
      <c r="F3" s="248" t="s">
        <v>122</v>
      </c>
      <c r="G3" s="247"/>
      <c r="H3" s="248" t="s">
        <v>123</v>
      </c>
      <c r="I3" s="247"/>
      <c r="J3" s="248" t="s">
        <v>124</v>
      </c>
      <c r="K3" s="247"/>
    </row>
    <row r="4" spans="1:13" ht="21.75" customHeight="1">
      <c r="A4" s="241"/>
      <c r="B4" s="244"/>
      <c r="C4" s="43" t="s">
        <v>117</v>
      </c>
      <c r="D4" s="3" t="s">
        <v>9</v>
      </c>
      <c r="E4" s="3" t="s">
        <v>10</v>
      </c>
      <c r="F4" s="43" t="s">
        <v>120</v>
      </c>
      <c r="G4" s="3" t="s">
        <v>9</v>
      </c>
      <c r="H4" s="43" t="s">
        <v>118</v>
      </c>
      <c r="I4" s="3" t="s">
        <v>9</v>
      </c>
      <c r="J4" s="43" t="s">
        <v>119</v>
      </c>
      <c r="K4" s="3" t="s">
        <v>9</v>
      </c>
      <c r="M4" s="133" t="s">
        <v>260</v>
      </c>
    </row>
    <row r="5" spans="1:13" ht="18.75" hidden="1" customHeight="1">
      <c r="A5" s="2" t="s">
        <v>8</v>
      </c>
      <c r="B5" s="26">
        <v>11610870</v>
      </c>
      <c r="C5" s="27">
        <v>48109</v>
      </c>
      <c r="D5" s="5">
        <f>C5/'[1]1-1-1、1-1-2'!$D17*100</f>
        <v>18.358149722580496</v>
      </c>
      <c r="E5" s="20">
        <f>C5/B5*10^5</f>
        <v>414.34448925877223</v>
      </c>
      <c r="F5" s="21">
        <f t="shared" ref="F5:F13" si="0">SUM(H5,J5)</f>
        <v>173482</v>
      </c>
      <c r="G5" s="20">
        <f>SUM(I5,K5)</f>
        <v>100</v>
      </c>
      <c r="H5" s="21">
        <v>147682</v>
      </c>
      <c r="I5" s="20">
        <f t="shared" ref="I5:I14" si="1">H5/F5*100</f>
        <v>85.128140095226016</v>
      </c>
      <c r="J5" s="21">
        <v>25800</v>
      </c>
      <c r="K5" s="20">
        <f t="shared" ref="K5:K14" si="2">J5/F5*100</f>
        <v>14.871859904773983</v>
      </c>
    </row>
    <row r="6" spans="1:13" ht="18.75" customHeight="1">
      <c r="A6" s="2" t="s">
        <v>7</v>
      </c>
      <c r="B6" s="26">
        <v>11665673</v>
      </c>
      <c r="C6" s="27">
        <v>46088</v>
      </c>
      <c r="D6" s="134">
        <f>C6/M6*100</f>
        <v>18.051780188790097</v>
      </c>
      <c r="E6" s="20">
        <f t="shared" ref="E6:E15" si="3">C6/B6*10^5</f>
        <v>395.07364898707516</v>
      </c>
      <c r="F6" s="21">
        <f t="shared" si="0"/>
        <v>168265</v>
      </c>
      <c r="G6" s="20">
        <f t="shared" ref="G6:G15" si="4">SUM(I6,K6)</f>
        <v>100</v>
      </c>
      <c r="H6" s="21">
        <v>143595</v>
      </c>
      <c r="I6" s="20">
        <f t="shared" si="1"/>
        <v>85.338602799156092</v>
      </c>
      <c r="J6" s="21">
        <v>24670</v>
      </c>
      <c r="K6" s="20">
        <f t="shared" si="2"/>
        <v>14.661397200843906</v>
      </c>
      <c r="M6" s="57">
        <v>255310</v>
      </c>
    </row>
    <row r="7" spans="1:13" ht="18.75" customHeight="1">
      <c r="A7" s="2" t="s">
        <v>6</v>
      </c>
      <c r="B7" s="26">
        <v>11712312</v>
      </c>
      <c r="C7" s="27">
        <v>46902</v>
      </c>
      <c r="D7" s="5">
        <f t="shared" ref="D7:D15" si="5">C7/M7*100</f>
        <v>17.928693478285798</v>
      </c>
      <c r="E7" s="20">
        <f t="shared" si="3"/>
        <v>400.45039783776252</v>
      </c>
      <c r="F7" s="21">
        <f t="shared" si="0"/>
        <v>188206</v>
      </c>
      <c r="G7" s="20">
        <f t="shared" si="4"/>
        <v>100</v>
      </c>
      <c r="H7" s="21">
        <v>162924</v>
      </c>
      <c r="I7" s="20">
        <f t="shared" si="1"/>
        <v>86.566846965559023</v>
      </c>
      <c r="J7" s="21">
        <v>25282</v>
      </c>
      <c r="K7" s="20">
        <f t="shared" si="2"/>
        <v>13.433153034440984</v>
      </c>
      <c r="M7" s="57">
        <v>261603</v>
      </c>
    </row>
    <row r="8" spans="1:13" ht="18.75" customHeight="1">
      <c r="A8" s="2" t="s">
        <v>5</v>
      </c>
      <c r="B8" s="26">
        <v>11757905</v>
      </c>
      <c r="C8" s="27">
        <v>47392</v>
      </c>
      <c r="D8" s="5">
        <f t="shared" si="5"/>
        <v>17.598478997088705</v>
      </c>
      <c r="E8" s="20">
        <f t="shared" si="3"/>
        <v>403.06500180091604</v>
      </c>
      <c r="F8" s="21">
        <f t="shared" si="0"/>
        <v>184702</v>
      </c>
      <c r="G8" s="20">
        <f t="shared" si="4"/>
        <v>100</v>
      </c>
      <c r="H8" s="21">
        <v>159591</v>
      </c>
      <c r="I8" s="20">
        <f t="shared" si="1"/>
        <v>86.404586848003817</v>
      </c>
      <c r="J8" s="21">
        <v>25111</v>
      </c>
      <c r="K8" s="20">
        <f t="shared" si="2"/>
        <v>13.595413151996189</v>
      </c>
      <c r="M8" s="57">
        <v>269296</v>
      </c>
    </row>
    <row r="9" spans="1:13" ht="18.75" customHeight="1">
      <c r="A9" s="2" t="s">
        <v>4</v>
      </c>
      <c r="B9" s="26">
        <v>11800286</v>
      </c>
      <c r="C9" s="27">
        <v>48434</v>
      </c>
      <c r="D9" s="5">
        <f t="shared" si="5"/>
        <v>17.753292500100802</v>
      </c>
      <c r="E9" s="20">
        <f t="shared" si="3"/>
        <v>410.447678979984</v>
      </c>
      <c r="F9" s="21">
        <f t="shared" si="0"/>
        <v>180732</v>
      </c>
      <c r="G9" s="20">
        <f t="shared" si="4"/>
        <v>100</v>
      </c>
      <c r="H9" s="21">
        <v>156107</v>
      </c>
      <c r="I9" s="20">
        <f t="shared" si="1"/>
        <v>86.374853374056613</v>
      </c>
      <c r="J9" s="21">
        <v>24625</v>
      </c>
      <c r="K9" s="20">
        <f t="shared" si="2"/>
        <v>13.625146625943385</v>
      </c>
      <c r="M9" s="57">
        <v>272817</v>
      </c>
    </row>
    <row r="10" spans="1:13" ht="18.75" customHeight="1">
      <c r="A10" s="2" t="s">
        <v>3</v>
      </c>
      <c r="B10" s="26">
        <v>11836097</v>
      </c>
      <c r="C10" s="27">
        <v>51906</v>
      </c>
      <c r="D10" s="5">
        <f t="shared" si="5"/>
        <v>18.067206415727444</v>
      </c>
      <c r="E10" s="20">
        <f t="shared" si="3"/>
        <v>438.53983285199502</v>
      </c>
      <c r="F10" s="21">
        <f t="shared" si="0"/>
        <v>192154</v>
      </c>
      <c r="G10" s="20">
        <f t="shared" si="4"/>
        <v>100</v>
      </c>
      <c r="H10" s="21">
        <v>165600</v>
      </c>
      <c r="I10" s="20">
        <f t="shared" si="1"/>
        <v>86.180875755904111</v>
      </c>
      <c r="J10" s="21">
        <v>26554</v>
      </c>
      <c r="K10" s="20">
        <f t="shared" si="2"/>
        <v>13.819124244095882</v>
      </c>
      <c r="M10" s="57">
        <v>287294</v>
      </c>
    </row>
    <row r="11" spans="1:13" ht="18.75" customHeight="1">
      <c r="A11" s="2" t="s">
        <v>2</v>
      </c>
      <c r="B11" s="26">
        <v>11863833</v>
      </c>
      <c r="C11" s="27">
        <v>55313</v>
      </c>
      <c r="D11" s="5">
        <f t="shared" si="5"/>
        <v>18.967426899983199</v>
      </c>
      <c r="E11" s="20">
        <f t="shared" si="3"/>
        <v>466.23211907989605</v>
      </c>
      <c r="F11" s="21">
        <f t="shared" si="0"/>
        <v>192229</v>
      </c>
      <c r="G11" s="20">
        <f t="shared" si="4"/>
        <v>100</v>
      </c>
      <c r="H11" s="21">
        <v>165516</v>
      </c>
      <c r="I11" s="20">
        <f t="shared" si="1"/>
        <v>86.103553574122529</v>
      </c>
      <c r="J11" s="21">
        <v>26713</v>
      </c>
      <c r="K11" s="20">
        <f t="shared" si="2"/>
        <v>13.896446425877468</v>
      </c>
      <c r="M11" s="57">
        <v>291621</v>
      </c>
    </row>
    <row r="12" spans="1:13" ht="18.75" customHeight="1">
      <c r="A12" s="2" t="s">
        <v>1</v>
      </c>
      <c r="B12" s="26">
        <v>11886977</v>
      </c>
      <c r="C12" s="27">
        <v>53230</v>
      </c>
      <c r="D12" s="5">
        <f t="shared" si="5"/>
        <v>19.170652299181747</v>
      </c>
      <c r="E12" s="20">
        <f t="shared" si="3"/>
        <v>447.80098421995774</v>
      </c>
      <c r="F12" s="21">
        <f t="shared" si="0"/>
        <v>182828</v>
      </c>
      <c r="G12" s="20">
        <f t="shared" si="4"/>
        <v>100</v>
      </c>
      <c r="H12" s="21">
        <v>156309</v>
      </c>
      <c r="I12" s="20">
        <f t="shared" si="1"/>
        <v>85.495110158181461</v>
      </c>
      <c r="J12" s="21">
        <v>26519</v>
      </c>
      <c r="K12" s="20">
        <f t="shared" si="2"/>
        <v>14.504889841818539</v>
      </c>
      <c r="M12" s="57">
        <v>277664</v>
      </c>
    </row>
    <row r="13" spans="1:13" ht="18.75" customHeight="1">
      <c r="A13" s="2" t="s">
        <v>0</v>
      </c>
      <c r="B13" s="26">
        <v>11892703</v>
      </c>
      <c r="C13" s="27">
        <v>55509</v>
      </c>
      <c r="D13" s="5">
        <f t="shared" si="5"/>
        <v>19.697243897505775</v>
      </c>
      <c r="E13" s="20">
        <f t="shared" si="3"/>
        <v>466.7483918500277</v>
      </c>
      <c r="F13" s="21">
        <f t="shared" si="0"/>
        <v>177562</v>
      </c>
      <c r="G13" s="20">
        <f t="shared" si="4"/>
        <v>100</v>
      </c>
      <c r="H13" s="21">
        <v>151477</v>
      </c>
      <c r="I13" s="20">
        <f t="shared" si="1"/>
        <v>85.309356731733146</v>
      </c>
      <c r="J13" s="21">
        <v>26085</v>
      </c>
      <c r="K13" s="20">
        <f t="shared" si="2"/>
        <v>14.690643268266859</v>
      </c>
      <c r="M13" s="57">
        <v>281811</v>
      </c>
    </row>
    <row r="14" spans="1:13" ht="18.75" customHeight="1">
      <c r="A14" s="2" t="s">
        <v>246</v>
      </c>
      <c r="B14" s="26">
        <v>11842044</v>
      </c>
      <c r="C14" s="27">
        <v>54932</v>
      </c>
      <c r="D14" s="5">
        <f t="shared" si="5"/>
        <v>20.711783757696413</v>
      </c>
      <c r="E14" s="20">
        <f t="shared" si="3"/>
        <v>463.87262198991999</v>
      </c>
      <c r="F14" s="21">
        <v>139141</v>
      </c>
      <c r="G14" s="20">
        <f t="shared" si="4"/>
        <v>100</v>
      </c>
      <c r="H14" s="21">
        <v>118047</v>
      </c>
      <c r="I14" s="20">
        <f t="shared" si="1"/>
        <v>84.839838724746841</v>
      </c>
      <c r="J14" s="21">
        <v>21094</v>
      </c>
      <c r="K14" s="20">
        <f t="shared" si="2"/>
        <v>15.160161275253161</v>
      </c>
      <c r="M14" s="57">
        <v>265221</v>
      </c>
    </row>
    <row r="15" spans="1:13" ht="18.75" customHeight="1">
      <c r="A15" s="1" t="s">
        <v>247</v>
      </c>
      <c r="B15" s="122">
        <v>11781061</v>
      </c>
      <c r="C15" s="28">
        <v>64585</v>
      </c>
      <c r="D15" s="111">
        <f t="shared" si="5"/>
        <v>22.126410201068207</v>
      </c>
      <c r="E15" s="24">
        <f t="shared" si="3"/>
        <v>548.21038614433792</v>
      </c>
      <c r="F15" s="23">
        <f>H15+J15</f>
        <v>156823</v>
      </c>
      <c r="G15" s="24">
        <f t="shared" si="4"/>
        <v>100</v>
      </c>
      <c r="H15" s="23">
        <v>132858</v>
      </c>
      <c r="I15" s="24">
        <f>(H15/F15)*100</f>
        <v>84.718440534870524</v>
      </c>
      <c r="J15" s="23">
        <v>23965</v>
      </c>
      <c r="K15" s="24">
        <f>(J15/F15)*100</f>
        <v>15.281559465129476</v>
      </c>
      <c r="M15" s="57">
        <v>291891</v>
      </c>
    </row>
    <row r="16" spans="1:13" s="9" customFormat="1" ht="19.5" customHeight="1">
      <c r="A16" s="58" t="s">
        <v>121</v>
      </c>
      <c r="B16" s="59"/>
    </row>
    <row r="17" spans="1:11" s="60" customFormat="1" ht="60.75" customHeight="1">
      <c r="A17" s="236" t="s">
        <v>261</v>
      </c>
      <c r="B17" s="236"/>
      <c r="C17" s="236"/>
      <c r="D17" s="236"/>
      <c r="E17" s="236"/>
      <c r="F17" s="236"/>
      <c r="G17" s="236"/>
      <c r="H17" s="236"/>
      <c r="I17" s="236"/>
      <c r="J17" s="236"/>
      <c r="K17" s="236"/>
    </row>
    <row r="18" spans="1:11">
      <c r="A18" s="237"/>
      <c r="B18" s="237"/>
      <c r="C18" s="237"/>
      <c r="D18" s="237"/>
      <c r="E18" s="237"/>
      <c r="F18" s="237"/>
      <c r="G18" s="237"/>
      <c r="H18" s="237"/>
      <c r="I18" s="237"/>
      <c r="J18" s="9"/>
    </row>
    <row r="19" spans="1:11">
      <c r="A19" s="238"/>
      <c r="B19" s="238"/>
      <c r="C19" s="238"/>
      <c r="D19" s="238"/>
      <c r="E19" s="238"/>
      <c r="F19" s="238"/>
      <c r="G19" s="238"/>
      <c r="H19" s="238"/>
      <c r="I19" s="238"/>
      <c r="J19" s="238"/>
      <c r="K19" s="238"/>
    </row>
    <row r="20" spans="1:11" s="9" customFormat="1" ht="12.75">
      <c r="A20" s="237"/>
      <c r="B20" s="237"/>
      <c r="C20" s="237"/>
      <c r="D20" s="237"/>
      <c r="E20" s="237"/>
      <c r="F20" s="237"/>
      <c r="G20" s="237"/>
      <c r="H20" s="237"/>
    </row>
    <row r="21" spans="1:11">
      <c r="B21" s="61"/>
    </row>
    <row r="22" spans="1:11" ht="16.5">
      <c r="B22" s="62"/>
    </row>
    <row r="23" spans="1:11">
      <c r="F23" s="30"/>
    </row>
    <row r="24" spans="1:11">
      <c r="F24" s="30"/>
    </row>
    <row r="25" spans="1:11">
      <c r="F25" s="30"/>
    </row>
    <row r="26" spans="1:11">
      <c r="F26" s="30"/>
    </row>
    <row r="27" spans="1:11">
      <c r="F27" s="30"/>
    </row>
    <row r="28" spans="1:11">
      <c r="F28" s="30"/>
    </row>
    <row r="29" spans="1:11">
      <c r="F29" s="30"/>
    </row>
    <row r="30" spans="1:11">
      <c r="F30" s="30"/>
    </row>
    <row r="31" spans="1:11">
      <c r="F31" s="30"/>
    </row>
    <row r="32" spans="1:11">
      <c r="F32" s="30"/>
    </row>
  </sheetData>
  <mergeCells count="12">
    <mergeCell ref="A17:K17"/>
    <mergeCell ref="A18:I18"/>
    <mergeCell ref="A19:K19"/>
    <mergeCell ref="A20:H20"/>
    <mergeCell ref="A1:K1"/>
    <mergeCell ref="A2:A4"/>
    <mergeCell ref="B2:B4"/>
    <mergeCell ref="C2:E3"/>
    <mergeCell ref="F2:K2"/>
    <mergeCell ref="H3:I3"/>
    <mergeCell ref="F3:G3"/>
    <mergeCell ref="J3:K3"/>
  </mergeCells>
  <phoneticPr fontId="19" type="noConversion"/>
  <hyperlinks>
    <hyperlink ref="L1" location="本篇表次!A1" display="回本篇表次"/>
  </hyperlinks>
  <printOptions horizontalCentered="1" verticalCentered="1"/>
  <pageMargins left="0.39370078740157483" right="0.39370078740157483" top="0.74803149606299213" bottom="0.74803149606299213" header="0.31496062992125984" footer="0.31496062992125984"/>
  <pageSetup paperSize="11" scale="79" firstPageNumber="262" orientation="landscape" r:id="rId1"/>
  <headerFooter differentOddEven="1" scaleWithDoc="0">
    <oddHeader>&amp;L&amp;"Times New Roman,標準"&amp;8 107&amp;"標楷體,標準"年犯罪狀況及其分析</oddHeader>
    <evenHeader>&amp;R&amp;"標楷體,標準"&amp;8第四篇　特定類型犯罪者之犯罪趨勢與處遇</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Q116"/>
  <sheetViews>
    <sheetView showGridLines="0" zoomScale="70" zoomScaleNormal="70" workbookViewId="0">
      <pane xSplit="1" ySplit="4" topLeftCell="L5" activePane="bottomRight" state="frozen"/>
      <selection pane="topRight" activeCell="B1" sqref="B1"/>
      <selection pane="bottomLeft" activeCell="A5" sqref="A5"/>
      <selection pane="bottomRight" activeCell="AF1" sqref="AF1"/>
    </sheetView>
  </sheetViews>
  <sheetFormatPr defaultColWidth="8.875" defaultRowHeight="15.75"/>
  <cols>
    <col min="1" max="1" width="33.875" style="135" customWidth="1"/>
    <col min="2" max="16" width="12.625" style="135" customWidth="1"/>
    <col min="17" max="18" width="12.625" style="200" customWidth="1"/>
    <col min="19" max="19" width="10.625" style="201" customWidth="1"/>
    <col min="20" max="21" width="12.625" style="200" customWidth="1"/>
    <col min="22" max="22" width="10.625" style="201" customWidth="1"/>
    <col min="23" max="24" width="12.625" style="200" customWidth="1"/>
    <col min="25" max="25" width="10.625" style="201" customWidth="1"/>
    <col min="26" max="27" width="12.625" style="200" customWidth="1"/>
    <col min="28" max="28" width="10.625" style="201" customWidth="1"/>
    <col min="29" max="30" width="12.625" style="200" customWidth="1"/>
    <col min="31" max="31" width="10.625" style="201" customWidth="1"/>
    <col min="32" max="32" width="13.375" style="135" bestFit="1" customWidth="1"/>
    <col min="33" max="33" width="19.5" style="135" customWidth="1"/>
    <col min="34" max="34" width="8.875" style="135"/>
    <col min="35" max="35" width="12.5" style="135" bestFit="1" customWidth="1"/>
    <col min="36" max="271" width="8.875" style="135"/>
    <col min="272" max="272" width="25.375" style="135" customWidth="1"/>
    <col min="273" max="273" width="8.875" style="135" customWidth="1"/>
    <col min="274" max="274" width="6.875" style="135" customWidth="1"/>
    <col min="275" max="275" width="6.375" style="135" customWidth="1"/>
    <col min="276" max="276" width="8.125" style="135" customWidth="1"/>
    <col min="277" max="277" width="6.875" style="135" customWidth="1"/>
    <col min="278" max="278" width="6.375" style="135" customWidth="1"/>
    <col min="279" max="279" width="8.125" style="135" customWidth="1"/>
    <col min="280" max="280" width="6.875" style="135" customWidth="1"/>
    <col min="281" max="281" width="6.125" style="135" customWidth="1"/>
    <col min="282" max="282" width="8.125" style="135" customWidth="1"/>
    <col min="283" max="283" width="6.875" style="135" customWidth="1"/>
    <col min="284" max="284" width="6.125" style="135" customWidth="1"/>
    <col min="285" max="285" width="8.125" style="135" customWidth="1"/>
    <col min="286" max="286" width="6.875" style="135" customWidth="1"/>
    <col min="287" max="287" width="6.125" style="135" customWidth="1"/>
    <col min="288" max="527" width="8.875" style="135"/>
    <col min="528" max="528" width="25.375" style="135" customWidth="1"/>
    <col min="529" max="529" width="8.875" style="135" customWidth="1"/>
    <col min="530" max="530" width="6.875" style="135" customWidth="1"/>
    <col min="531" max="531" width="6.375" style="135" customWidth="1"/>
    <col min="532" max="532" width="8.125" style="135" customWidth="1"/>
    <col min="533" max="533" width="6.875" style="135" customWidth="1"/>
    <col min="534" max="534" width="6.375" style="135" customWidth="1"/>
    <col min="535" max="535" width="8.125" style="135" customWidth="1"/>
    <col min="536" max="536" width="6.875" style="135" customWidth="1"/>
    <col min="537" max="537" width="6.125" style="135" customWidth="1"/>
    <col min="538" max="538" width="8.125" style="135" customWidth="1"/>
    <col min="539" max="539" width="6.875" style="135" customWidth="1"/>
    <col min="540" max="540" width="6.125" style="135" customWidth="1"/>
    <col min="541" max="541" width="8.125" style="135" customWidth="1"/>
    <col min="542" max="542" width="6.875" style="135" customWidth="1"/>
    <col min="543" max="543" width="6.125" style="135" customWidth="1"/>
    <col min="544" max="783" width="8.875" style="135"/>
    <col min="784" max="784" width="25.375" style="135" customWidth="1"/>
    <col min="785" max="785" width="8.875" style="135" customWidth="1"/>
    <col min="786" max="786" width="6.875" style="135" customWidth="1"/>
    <col min="787" max="787" width="6.375" style="135" customWidth="1"/>
    <col min="788" max="788" width="8.125" style="135" customWidth="1"/>
    <col min="789" max="789" width="6.875" style="135" customWidth="1"/>
    <col min="790" max="790" width="6.375" style="135" customWidth="1"/>
    <col min="791" max="791" width="8.125" style="135" customWidth="1"/>
    <col min="792" max="792" width="6.875" style="135" customWidth="1"/>
    <col min="793" max="793" width="6.125" style="135" customWidth="1"/>
    <col min="794" max="794" width="8.125" style="135" customWidth="1"/>
    <col min="795" max="795" width="6.875" style="135" customWidth="1"/>
    <col min="796" max="796" width="6.125" style="135" customWidth="1"/>
    <col min="797" max="797" width="8.125" style="135" customWidth="1"/>
    <col min="798" max="798" width="6.875" style="135" customWidth="1"/>
    <col min="799" max="799" width="6.125" style="135" customWidth="1"/>
    <col min="800" max="1039" width="8.875" style="135"/>
    <col min="1040" max="1040" width="25.375" style="135" customWidth="1"/>
    <col min="1041" max="1041" width="8.875" style="135" customWidth="1"/>
    <col min="1042" max="1042" width="6.875" style="135" customWidth="1"/>
    <col min="1043" max="1043" width="6.375" style="135" customWidth="1"/>
    <col min="1044" max="1044" width="8.125" style="135" customWidth="1"/>
    <col min="1045" max="1045" width="6.875" style="135" customWidth="1"/>
    <col min="1046" max="1046" width="6.375" style="135" customWidth="1"/>
    <col min="1047" max="1047" width="8.125" style="135" customWidth="1"/>
    <col min="1048" max="1048" width="6.875" style="135" customWidth="1"/>
    <col min="1049" max="1049" width="6.125" style="135" customWidth="1"/>
    <col min="1050" max="1050" width="8.125" style="135" customWidth="1"/>
    <col min="1051" max="1051" width="6.875" style="135" customWidth="1"/>
    <col min="1052" max="1052" width="6.125" style="135" customWidth="1"/>
    <col min="1053" max="1053" width="8.125" style="135" customWidth="1"/>
    <col min="1054" max="1054" width="6.875" style="135" customWidth="1"/>
    <col min="1055" max="1055" width="6.125" style="135" customWidth="1"/>
    <col min="1056" max="1295" width="8.875" style="135"/>
    <col min="1296" max="1296" width="25.375" style="135" customWidth="1"/>
    <col min="1297" max="1297" width="8.875" style="135" customWidth="1"/>
    <col min="1298" max="1298" width="6.875" style="135" customWidth="1"/>
    <col min="1299" max="1299" width="6.375" style="135" customWidth="1"/>
    <col min="1300" max="1300" width="8.125" style="135" customWidth="1"/>
    <col min="1301" max="1301" width="6.875" style="135" customWidth="1"/>
    <col min="1302" max="1302" width="6.375" style="135" customWidth="1"/>
    <col min="1303" max="1303" width="8.125" style="135" customWidth="1"/>
    <col min="1304" max="1304" width="6.875" style="135" customWidth="1"/>
    <col min="1305" max="1305" width="6.125" style="135" customWidth="1"/>
    <col min="1306" max="1306" width="8.125" style="135" customWidth="1"/>
    <col min="1307" max="1307" width="6.875" style="135" customWidth="1"/>
    <col min="1308" max="1308" width="6.125" style="135" customWidth="1"/>
    <col min="1309" max="1309" width="8.125" style="135" customWidth="1"/>
    <col min="1310" max="1310" width="6.875" style="135" customWidth="1"/>
    <col min="1311" max="1311" width="6.125" style="135" customWidth="1"/>
    <col min="1312" max="1551" width="8.875" style="135"/>
    <col min="1552" max="1552" width="25.375" style="135" customWidth="1"/>
    <col min="1553" max="1553" width="8.875" style="135" customWidth="1"/>
    <col min="1554" max="1554" width="6.875" style="135" customWidth="1"/>
    <col min="1555" max="1555" width="6.375" style="135" customWidth="1"/>
    <col min="1556" max="1556" width="8.125" style="135" customWidth="1"/>
    <col min="1557" max="1557" width="6.875" style="135" customWidth="1"/>
    <col min="1558" max="1558" width="6.375" style="135" customWidth="1"/>
    <col min="1559" max="1559" width="8.125" style="135" customWidth="1"/>
    <col min="1560" max="1560" width="6.875" style="135" customWidth="1"/>
    <col min="1561" max="1561" width="6.125" style="135" customWidth="1"/>
    <col min="1562" max="1562" width="8.125" style="135" customWidth="1"/>
    <col min="1563" max="1563" width="6.875" style="135" customWidth="1"/>
    <col min="1564" max="1564" width="6.125" style="135" customWidth="1"/>
    <col min="1565" max="1565" width="8.125" style="135" customWidth="1"/>
    <col min="1566" max="1566" width="6.875" style="135" customWidth="1"/>
    <col min="1567" max="1567" width="6.125" style="135" customWidth="1"/>
    <col min="1568" max="1807" width="8.875" style="135"/>
    <col min="1808" max="1808" width="25.375" style="135" customWidth="1"/>
    <col min="1809" max="1809" width="8.875" style="135" customWidth="1"/>
    <col min="1810" max="1810" width="6.875" style="135" customWidth="1"/>
    <col min="1811" max="1811" width="6.375" style="135" customWidth="1"/>
    <col min="1812" max="1812" width="8.125" style="135" customWidth="1"/>
    <col min="1813" max="1813" width="6.875" style="135" customWidth="1"/>
    <col min="1814" max="1814" width="6.375" style="135" customWidth="1"/>
    <col min="1815" max="1815" width="8.125" style="135" customWidth="1"/>
    <col min="1816" max="1816" width="6.875" style="135" customWidth="1"/>
    <col min="1817" max="1817" width="6.125" style="135" customWidth="1"/>
    <col min="1818" max="1818" width="8.125" style="135" customWidth="1"/>
    <col min="1819" max="1819" width="6.875" style="135" customWidth="1"/>
    <col min="1820" max="1820" width="6.125" style="135" customWidth="1"/>
    <col min="1821" max="1821" width="8.125" style="135" customWidth="1"/>
    <col min="1822" max="1822" width="6.875" style="135" customWidth="1"/>
    <col min="1823" max="1823" width="6.125" style="135" customWidth="1"/>
    <col min="1824" max="2063" width="8.875" style="135"/>
    <col min="2064" max="2064" width="25.375" style="135" customWidth="1"/>
    <col min="2065" max="2065" width="8.875" style="135" customWidth="1"/>
    <col min="2066" max="2066" width="6.875" style="135" customWidth="1"/>
    <col min="2067" max="2067" width="6.375" style="135" customWidth="1"/>
    <col min="2068" max="2068" width="8.125" style="135" customWidth="1"/>
    <col min="2069" max="2069" width="6.875" style="135" customWidth="1"/>
    <col min="2070" max="2070" width="6.375" style="135" customWidth="1"/>
    <col min="2071" max="2071" width="8.125" style="135" customWidth="1"/>
    <col min="2072" max="2072" width="6.875" style="135" customWidth="1"/>
    <col min="2073" max="2073" width="6.125" style="135" customWidth="1"/>
    <col min="2074" max="2074" width="8.125" style="135" customWidth="1"/>
    <col min="2075" max="2075" width="6.875" style="135" customWidth="1"/>
    <col min="2076" max="2076" width="6.125" style="135" customWidth="1"/>
    <col min="2077" max="2077" width="8.125" style="135" customWidth="1"/>
    <col min="2078" max="2078" width="6.875" style="135" customWidth="1"/>
    <col min="2079" max="2079" width="6.125" style="135" customWidth="1"/>
    <col min="2080" max="2319" width="8.875" style="135"/>
    <col min="2320" max="2320" width="25.375" style="135" customWidth="1"/>
    <col min="2321" max="2321" width="8.875" style="135" customWidth="1"/>
    <col min="2322" max="2322" width="6.875" style="135" customWidth="1"/>
    <col min="2323" max="2323" width="6.375" style="135" customWidth="1"/>
    <col min="2324" max="2324" width="8.125" style="135" customWidth="1"/>
    <col min="2325" max="2325" width="6.875" style="135" customWidth="1"/>
    <col min="2326" max="2326" width="6.375" style="135" customWidth="1"/>
    <col min="2327" max="2327" width="8.125" style="135" customWidth="1"/>
    <col min="2328" max="2328" width="6.875" style="135" customWidth="1"/>
    <col min="2329" max="2329" width="6.125" style="135" customWidth="1"/>
    <col min="2330" max="2330" width="8.125" style="135" customWidth="1"/>
    <col min="2331" max="2331" width="6.875" style="135" customWidth="1"/>
    <col min="2332" max="2332" width="6.125" style="135" customWidth="1"/>
    <col min="2333" max="2333" width="8.125" style="135" customWidth="1"/>
    <col min="2334" max="2334" width="6.875" style="135" customWidth="1"/>
    <col min="2335" max="2335" width="6.125" style="135" customWidth="1"/>
    <col min="2336" max="2575" width="8.875" style="135"/>
    <col min="2576" max="2576" width="25.375" style="135" customWidth="1"/>
    <col min="2577" max="2577" width="8.875" style="135" customWidth="1"/>
    <col min="2578" max="2578" width="6.875" style="135" customWidth="1"/>
    <col min="2579" max="2579" width="6.375" style="135" customWidth="1"/>
    <col min="2580" max="2580" width="8.125" style="135" customWidth="1"/>
    <col min="2581" max="2581" width="6.875" style="135" customWidth="1"/>
    <col min="2582" max="2582" width="6.375" style="135" customWidth="1"/>
    <col min="2583" max="2583" width="8.125" style="135" customWidth="1"/>
    <col min="2584" max="2584" width="6.875" style="135" customWidth="1"/>
    <col min="2585" max="2585" width="6.125" style="135" customWidth="1"/>
    <col min="2586" max="2586" width="8.125" style="135" customWidth="1"/>
    <col min="2587" max="2587" width="6.875" style="135" customWidth="1"/>
    <col min="2588" max="2588" width="6.125" style="135" customWidth="1"/>
    <col min="2589" max="2589" width="8.125" style="135" customWidth="1"/>
    <col min="2590" max="2590" width="6.875" style="135" customWidth="1"/>
    <col min="2591" max="2591" width="6.125" style="135" customWidth="1"/>
    <col min="2592" max="2831" width="8.875" style="135"/>
    <col min="2832" max="2832" width="25.375" style="135" customWidth="1"/>
    <col min="2833" max="2833" width="8.875" style="135" customWidth="1"/>
    <col min="2834" max="2834" width="6.875" style="135" customWidth="1"/>
    <col min="2835" max="2835" width="6.375" style="135" customWidth="1"/>
    <col min="2836" max="2836" width="8.125" style="135" customWidth="1"/>
    <col min="2837" max="2837" width="6.875" style="135" customWidth="1"/>
    <col min="2838" max="2838" width="6.375" style="135" customWidth="1"/>
    <col min="2839" max="2839" width="8.125" style="135" customWidth="1"/>
    <col min="2840" max="2840" width="6.875" style="135" customWidth="1"/>
    <col min="2841" max="2841" width="6.125" style="135" customWidth="1"/>
    <col min="2842" max="2842" width="8.125" style="135" customWidth="1"/>
    <col min="2843" max="2843" width="6.875" style="135" customWidth="1"/>
    <col min="2844" max="2844" width="6.125" style="135" customWidth="1"/>
    <col min="2845" max="2845" width="8.125" style="135" customWidth="1"/>
    <col min="2846" max="2846" width="6.875" style="135" customWidth="1"/>
    <col min="2847" max="2847" width="6.125" style="135" customWidth="1"/>
    <col min="2848" max="3087" width="8.875" style="135"/>
    <col min="3088" max="3088" width="25.375" style="135" customWidth="1"/>
    <col min="3089" max="3089" width="8.875" style="135" customWidth="1"/>
    <col min="3090" max="3090" width="6.875" style="135" customWidth="1"/>
    <col min="3091" max="3091" width="6.375" style="135" customWidth="1"/>
    <col min="3092" max="3092" width="8.125" style="135" customWidth="1"/>
    <col min="3093" max="3093" width="6.875" style="135" customWidth="1"/>
    <col min="3094" max="3094" width="6.375" style="135" customWidth="1"/>
    <col min="3095" max="3095" width="8.125" style="135" customWidth="1"/>
    <col min="3096" max="3096" width="6.875" style="135" customWidth="1"/>
    <col min="3097" max="3097" width="6.125" style="135" customWidth="1"/>
    <col min="3098" max="3098" width="8.125" style="135" customWidth="1"/>
    <col min="3099" max="3099" width="6.875" style="135" customWidth="1"/>
    <col min="3100" max="3100" width="6.125" style="135" customWidth="1"/>
    <col min="3101" max="3101" width="8.125" style="135" customWidth="1"/>
    <col min="3102" max="3102" width="6.875" style="135" customWidth="1"/>
    <col min="3103" max="3103" width="6.125" style="135" customWidth="1"/>
    <col min="3104" max="3343" width="8.875" style="135"/>
    <col min="3344" max="3344" width="25.375" style="135" customWidth="1"/>
    <col min="3345" max="3345" width="8.875" style="135" customWidth="1"/>
    <col min="3346" max="3346" width="6.875" style="135" customWidth="1"/>
    <col min="3347" max="3347" width="6.375" style="135" customWidth="1"/>
    <col min="3348" max="3348" width="8.125" style="135" customWidth="1"/>
    <col min="3349" max="3349" width="6.875" style="135" customWidth="1"/>
    <col min="3350" max="3350" width="6.375" style="135" customWidth="1"/>
    <col min="3351" max="3351" width="8.125" style="135" customWidth="1"/>
    <col min="3352" max="3352" width="6.875" style="135" customWidth="1"/>
    <col min="3353" max="3353" width="6.125" style="135" customWidth="1"/>
    <col min="3354" max="3354" width="8.125" style="135" customWidth="1"/>
    <col min="3355" max="3355" width="6.875" style="135" customWidth="1"/>
    <col min="3356" max="3356" width="6.125" style="135" customWidth="1"/>
    <col min="3357" max="3357" width="8.125" style="135" customWidth="1"/>
    <col min="3358" max="3358" width="6.875" style="135" customWidth="1"/>
    <col min="3359" max="3359" width="6.125" style="135" customWidth="1"/>
    <col min="3360" max="3599" width="8.875" style="135"/>
    <col min="3600" max="3600" width="25.375" style="135" customWidth="1"/>
    <col min="3601" max="3601" width="8.875" style="135" customWidth="1"/>
    <col min="3602" max="3602" width="6.875" style="135" customWidth="1"/>
    <col min="3603" max="3603" width="6.375" style="135" customWidth="1"/>
    <col min="3604" max="3604" width="8.125" style="135" customWidth="1"/>
    <col min="3605" max="3605" width="6.875" style="135" customWidth="1"/>
    <col min="3606" max="3606" width="6.375" style="135" customWidth="1"/>
    <col min="3607" max="3607" width="8.125" style="135" customWidth="1"/>
    <col min="3608" max="3608" width="6.875" style="135" customWidth="1"/>
    <col min="3609" max="3609" width="6.125" style="135" customWidth="1"/>
    <col min="3610" max="3610" width="8.125" style="135" customWidth="1"/>
    <col min="3611" max="3611" width="6.875" style="135" customWidth="1"/>
    <col min="3612" max="3612" width="6.125" style="135" customWidth="1"/>
    <col min="3613" max="3613" width="8.125" style="135" customWidth="1"/>
    <col min="3614" max="3614" width="6.875" style="135" customWidth="1"/>
    <col min="3615" max="3615" width="6.125" style="135" customWidth="1"/>
    <col min="3616" max="3855" width="8.875" style="135"/>
    <col min="3856" max="3856" width="25.375" style="135" customWidth="1"/>
    <col min="3857" max="3857" width="8.875" style="135" customWidth="1"/>
    <col min="3858" max="3858" width="6.875" style="135" customWidth="1"/>
    <col min="3859" max="3859" width="6.375" style="135" customWidth="1"/>
    <col min="3860" max="3860" width="8.125" style="135" customWidth="1"/>
    <col min="3861" max="3861" width="6.875" style="135" customWidth="1"/>
    <col min="3862" max="3862" width="6.375" style="135" customWidth="1"/>
    <col min="3863" max="3863" width="8.125" style="135" customWidth="1"/>
    <col min="3864" max="3864" width="6.875" style="135" customWidth="1"/>
    <col min="3865" max="3865" width="6.125" style="135" customWidth="1"/>
    <col min="3866" max="3866" width="8.125" style="135" customWidth="1"/>
    <col min="3867" max="3867" width="6.875" style="135" customWidth="1"/>
    <col min="3868" max="3868" width="6.125" style="135" customWidth="1"/>
    <col min="3869" max="3869" width="8.125" style="135" customWidth="1"/>
    <col min="3870" max="3870" width="6.875" style="135" customWidth="1"/>
    <col min="3871" max="3871" width="6.125" style="135" customWidth="1"/>
    <col min="3872" max="4111" width="8.875" style="135"/>
    <col min="4112" max="4112" width="25.375" style="135" customWidth="1"/>
    <col min="4113" max="4113" width="8.875" style="135" customWidth="1"/>
    <col min="4114" max="4114" width="6.875" style="135" customWidth="1"/>
    <col min="4115" max="4115" width="6.375" style="135" customWidth="1"/>
    <col min="4116" max="4116" width="8.125" style="135" customWidth="1"/>
    <col min="4117" max="4117" width="6.875" style="135" customWidth="1"/>
    <col min="4118" max="4118" width="6.375" style="135" customWidth="1"/>
    <col min="4119" max="4119" width="8.125" style="135" customWidth="1"/>
    <col min="4120" max="4120" width="6.875" style="135" customWidth="1"/>
    <col min="4121" max="4121" width="6.125" style="135" customWidth="1"/>
    <col min="4122" max="4122" width="8.125" style="135" customWidth="1"/>
    <col min="4123" max="4123" width="6.875" style="135" customWidth="1"/>
    <col min="4124" max="4124" width="6.125" style="135" customWidth="1"/>
    <col min="4125" max="4125" width="8.125" style="135" customWidth="1"/>
    <col min="4126" max="4126" width="6.875" style="135" customWidth="1"/>
    <col min="4127" max="4127" width="6.125" style="135" customWidth="1"/>
    <col min="4128" max="4367" width="8.875" style="135"/>
    <col min="4368" max="4368" width="25.375" style="135" customWidth="1"/>
    <col min="4369" max="4369" width="8.875" style="135" customWidth="1"/>
    <col min="4370" max="4370" width="6.875" style="135" customWidth="1"/>
    <col min="4371" max="4371" width="6.375" style="135" customWidth="1"/>
    <col min="4372" max="4372" width="8.125" style="135" customWidth="1"/>
    <col min="4373" max="4373" width="6.875" style="135" customWidth="1"/>
    <col min="4374" max="4374" width="6.375" style="135" customWidth="1"/>
    <col min="4375" max="4375" width="8.125" style="135" customWidth="1"/>
    <col min="4376" max="4376" width="6.875" style="135" customWidth="1"/>
    <col min="4377" max="4377" width="6.125" style="135" customWidth="1"/>
    <col min="4378" max="4378" width="8.125" style="135" customWidth="1"/>
    <col min="4379" max="4379" width="6.875" style="135" customWidth="1"/>
    <col min="4380" max="4380" width="6.125" style="135" customWidth="1"/>
    <col min="4381" max="4381" width="8.125" style="135" customWidth="1"/>
    <col min="4382" max="4382" width="6.875" style="135" customWidth="1"/>
    <col min="4383" max="4383" width="6.125" style="135" customWidth="1"/>
    <col min="4384" max="4623" width="8.875" style="135"/>
    <col min="4624" max="4624" width="25.375" style="135" customWidth="1"/>
    <col min="4625" max="4625" width="8.875" style="135" customWidth="1"/>
    <col min="4626" max="4626" width="6.875" style="135" customWidth="1"/>
    <col min="4627" max="4627" width="6.375" style="135" customWidth="1"/>
    <col min="4628" max="4628" width="8.125" style="135" customWidth="1"/>
    <col min="4629" max="4629" width="6.875" style="135" customWidth="1"/>
    <col min="4630" max="4630" width="6.375" style="135" customWidth="1"/>
    <col min="4631" max="4631" width="8.125" style="135" customWidth="1"/>
    <col min="4632" max="4632" width="6.875" style="135" customWidth="1"/>
    <col min="4633" max="4633" width="6.125" style="135" customWidth="1"/>
    <col min="4634" max="4634" width="8.125" style="135" customWidth="1"/>
    <col min="4635" max="4635" width="6.875" style="135" customWidth="1"/>
    <col min="4636" max="4636" width="6.125" style="135" customWidth="1"/>
    <col min="4637" max="4637" width="8.125" style="135" customWidth="1"/>
    <col min="4638" max="4638" width="6.875" style="135" customWidth="1"/>
    <col min="4639" max="4639" width="6.125" style="135" customWidth="1"/>
    <col min="4640" max="4879" width="8.875" style="135"/>
    <col min="4880" max="4880" width="25.375" style="135" customWidth="1"/>
    <col min="4881" max="4881" width="8.875" style="135" customWidth="1"/>
    <col min="4882" max="4882" width="6.875" style="135" customWidth="1"/>
    <col min="4883" max="4883" width="6.375" style="135" customWidth="1"/>
    <col min="4884" max="4884" width="8.125" style="135" customWidth="1"/>
    <col min="4885" max="4885" width="6.875" style="135" customWidth="1"/>
    <col min="4886" max="4886" width="6.375" style="135" customWidth="1"/>
    <col min="4887" max="4887" width="8.125" style="135" customWidth="1"/>
    <col min="4888" max="4888" width="6.875" style="135" customWidth="1"/>
    <col min="4889" max="4889" width="6.125" style="135" customWidth="1"/>
    <col min="4890" max="4890" width="8.125" style="135" customWidth="1"/>
    <col min="4891" max="4891" width="6.875" style="135" customWidth="1"/>
    <col min="4892" max="4892" width="6.125" style="135" customWidth="1"/>
    <col min="4893" max="4893" width="8.125" style="135" customWidth="1"/>
    <col min="4894" max="4894" width="6.875" style="135" customWidth="1"/>
    <col min="4895" max="4895" width="6.125" style="135" customWidth="1"/>
    <col min="4896" max="5135" width="8.875" style="135"/>
    <col min="5136" max="5136" width="25.375" style="135" customWidth="1"/>
    <col min="5137" max="5137" width="8.875" style="135" customWidth="1"/>
    <col min="5138" max="5138" width="6.875" style="135" customWidth="1"/>
    <col min="5139" max="5139" width="6.375" style="135" customWidth="1"/>
    <col min="5140" max="5140" width="8.125" style="135" customWidth="1"/>
    <col min="5141" max="5141" width="6.875" style="135" customWidth="1"/>
    <col min="5142" max="5142" width="6.375" style="135" customWidth="1"/>
    <col min="5143" max="5143" width="8.125" style="135" customWidth="1"/>
    <col min="5144" max="5144" width="6.875" style="135" customWidth="1"/>
    <col min="5145" max="5145" width="6.125" style="135" customWidth="1"/>
    <col min="5146" max="5146" width="8.125" style="135" customWidth="1"/>
    <col min="5147" max="5147" width="6.875" style="135" customWidth="1"/>
    <col min="5148" max="5148" width="6.125" style="135" customWidth="1"/>
    <col min="5149" max="5149" width="8.125" style="135" customWidth="1"/>
    <col min="5150" max="5150" width="6.875" style="135" customWidth="1"/>
    <col min="5151" max="5151" width="6.125" style="135" customWidth="1"/>
    <col min="5152" max="5391" width="8.875" style="135"/>
    <col min="5392" max="5392" width="25.375" style="135" customWidth="1"/>
    <col min="5393" max="5393" width="8.875" style="135" customWidth="1"/>
    <col min="5394" max="5394" width="6.875" style="135" customWidth="1"/>
    <col min="5395" max="5395" width="6.375" style="135" customWidth="1"/>
    <col min="5396" max="5396" width="8.125" style="135" customWidth="1"/>
    <col min="5397" max="5397" width="6.875" style="135" customWidth="1"/>
    <col min="5398" max="5398" width="6.375" style="135" customWidth="1"/>
    <col min="5399" max="5399" width="8.125" style="135" customWidth="1"/>
    <col min="5400" max="5400" width="6.875" style="135" customWidth="1"/>
    <col min="5401" max="5401" width="6.125" style="135" customWidth="1"/>
    <col min="5402" max="5402" width="8.125" style="135" customWidth="1"/>
    <col min="5403" max="5403" width="6.875" style="135" customWidth="1"/>
    <col min="5404" max="5404" width="6.125" style="135" customWidth="1"/>
    <col min="5405" max="5405" width="8.125" style="135" customWidth="1"/>
    <col min="5406" max="5406" width="6.875" style="135" customWidth="1"/>
    <col min="5407" max="5407" width="6.125" style="135" customWidth="1"/>
    <col min="5408" max="5647" width="8.875" style="135"/>
    <col min="5648" max="5648" width="25.375" style="135" customWidth="1"/>
    <col min="5649" max="5649" width="8.875" style="135" customWidth="1"/>
    <col min="5650" max="5650" width="6.875" style="135" customWidth="1"/>
    <col min="5651" max="5651" width="6.375" style="135" customWidth="1"/>
    <col min="5652" max="5652" width="8.125" style="135" customWidth="1"/>
    <col min="5653" max="5653" width="6.875" style="135" customWidth="1"/>
    <col min="5654" max="5654" width="6.375" style="135" customWidth="1"/>
    <col min="5655" max="5655" width="8.125" style="135" customWidth="1"/>
    <col min="5656" max="5656" width="6.875" style="135" customWidth="1"/>
    <col min="5657" max="5657" width="6.125" style="135" customWidth="1"/>
    <col min="5658" max="5658" width="8.125" style="135" customWidth="1"/>
    <col min="5659" max="5659" width="6.875" style="135" customWidth="1"/>
    <col min="5660" max="5660" width="6.125" style="135" customWidth="1"/>
    <col min="5661" max="5661" width="8.125" style="135" customWidth="1"/>
    <col min="5662" max="5662" width="6.875" style="135" customWidth="1"/>
    <col min="5663" max="5663" width="6.125" style="135" customWidth="1"/>
    <col min="5664" max="5903" width="8.875" style="135"/>
    <col min="5904" max="5904" width="25.375" style="135" customWidth="1"/>
    <col min="5905" max="5905" width="8.875" style="135" customWidth="1"/>
    <col min="5906" max="5906" width="6.875" style="135" customWidth="1"/>
    <col min="5907" max="5907" width="6.375" style="135" customWidth="1"/>
    <col min="5908" max="5908" width="8.125" style="135" customWidth="1"/>
    <col min="5909" max="5909" width="6.875" style="135" customWidth="1"/>
    <col min="5910" max="5910" width="6.375" style="135" customWidth="1"/>
    <col min="5911" max="5911" width="8.125" style="135" customWidth="1"/>
    <col min="5912" max="5912" width="6.875" style="135" customWidth="1"/>
    <col min="5913" max="5913" width="6.125" style="135" customWidth="1"/>
    <col min="5914" max="5914" width="8.125" style="135" customWidth="1"/>
    <col min="5915" max="5915" width="6.875" style="135" customWidth="1"/>
    <col min="5916" max="5916" width="6.125" style="135" customWidth="1"/>
    <col min="5917" max="5917" width="8.125" style="135" customWidth="1"/>
    <col min="5918" max="5918" width="6.875" style="135" customWidth="1"/>
    <col min="5919" max="5919" width="6.125" style="135" customWidth="1"/>
    <col min="5920" max="6159" width="8.875" style="135"/>
    <col min="6160" max="6160" width="25.375" style="135" customWidth="1"/>
    <col min="6161" max="6161" width="8.875" style="135" customWidth="1"/>
    <col min="6162" max="6162" width="6.875" style="135" customWidth="1"/>
    <col min="6163" max="6163" width="6.375" style="135" customWidth="1"/>
    <col min="6164" max="6164" width="8.125" style="135" customWidth="1"/>
    <col min="6165" max="6165" width="6.875" style="135" customWidth="1"/>
    <col min="6166" max="6166" width="6.375" style="135" customWidth="1"/>
    <col min="6167" max="6167" width="8.125" style="135" customWidth="1"/>
    <col min="6168" max="6168" width="6.875" style="135" customWidth="1"/>
    <col min="6169" max="6169" width="6.125" style="135" customWidth="1"/>
    <col min="6170" max="6170" width="8.125" style="135" customWidth="1"/>
    <col min="6171" max="6171" width="6.875" style="135" customWidth="1"/>
    <col min="6172" max="6172" width="6.125" style="135" customWidth="1"/>
    <col min="6173" max="6173" width="8.125" style="135" customWidth="1"/>
    <col min="6174" max="6174" width="6.875" style="135" customWidth="1"/>
    <col min="6175" max="6175" width="6.125" style="135" customWidth="1"/>
    <col min="6176" max="6415" width="8.875" style="135"/>
    <col min="6416" max="6416" width="25.375" style="135" customWidth="1"/>
    <col min="6417" max="6417" width="8.875" style="135" customWidth="1"/>
    <col min="6418" max="6418" width="6.875" style="135" customWidth="1"/>
    <col min="6419" max="6419" width="6.375" style="135" customWidth="1"/>
    <col min="6420" max="6420" width="8.125" style="135" customWidth="1"/>
    <col min="6421" max="6421" width="6.875" style="135" customWidth="1"/>
    <col min="6422" max="6422" width="6.375" style="135" customWidth="1"/>
    <col min="6423" max="6423" width="8.125" style="135" customWidth="1"/>
    <col min="6424" max="6424" width="6.875" style="135" customWidth="1"/>
    <col min="6425" max="6425" width="6.125" style="135" customWidth="1"/>
    <col min="6426" max="6426" width="8.125" style="135" customWidth="1"/>
    <col min="6427" max="6427" width="6.875" style="135" customWidth="1"/>
    <col min="6428" max="6428" width="6.125" style="135" customWidth="1"/>
    <col min="6429" max="6429" width="8.125" style="135" customWidth="1"/>
    <col min="6430" max="6430" width="6.875" style="135" customWidth="1"/>
    <col min="6431" max="6431" width="6.125" style="135" customWidth="1"/>
    <col min="6432" max="6671" width="8.875" style="135"/>
    <col min="6672" max="6672" width="25.375" style="135" customWidth="1"/>
    <col min="6673" max="6673" width="8.875" style="135" customWidth="1"/>
    <col min="6674" max="6674" width="6.875" style="135" customWidth="1"/>
    <col min="6675" max="6675" width="6.375" style="135" customWidth="1"/>
    <col min="6676" max="6676" width="8.125" style="135" customWidth="1"/>
    <col min="6677" max="6677" width="6.875" style="135" customWidth="1"/>
    <col min="6678" max="6678" width="6.375" style="135" customWidth="1"/>
    <col min="6679" max="6679" width="8.125" style="135" customWidth="1"/>
    <col min="6680" max="6680" width="6.875" style="135" customWidth="1"/>
    <col min="6681" max="6681" width="6.125" style="135" customWidth="1"/>
    <col min="6682" max="6682" width="8.125" style="135" customWidth="1"/>
    <col min="6683" max="6683" width="6.875" style="135" customWidth="1"/>
    <col min="6684" max="6684" width="6.125" style="135" customWidth="1"/>
    <col min="6685" max="6685" width="8.125" style="135" customWidth="1"/>
    <col min="6686" max="6686" width="6.875" style="135" customWidth="1"/>
    <col min="6687" max="6687" width="6.125" style="135" customWidth="1"/>
    <col min="6688" max="6927" width="8.875" style="135"/>
    <col min="6928" max="6928" width="25.375" style="135" customWidth="1"/>
    <col min="6929" max="6929" width="8.875" style="135" customWidth="1"/>
    <col min="6930" max="6930" width="6.875" style="135" customWidth="1"/>
    <col min="6931" max="6931" width="6.375" style="135" customWidth="1"/>
    <col min="6932" max="6932" width="8.125" style="135" customWidth="1"/>
    <col min="6933" max="6933" width="6.875" style="135" customWidth="1"/>
    <col min="6934" max="6934" width="6.375" style="135" customWidth="1"/>
    <col min="6935" max="6935" width="8.125" style="135" customWidth="1"/>
    <col min="6936" max="6936" width="6.875" style="135" customWidth="1"/>
    <col min="6937" max="6937" width="6.125" style="135" customWidth="1"/>
    <col min="6938" max="6938" width="8.125" style="135" customWidth="1"/>
    <col min="6939" max="6939" width="6.875" style="135" customWidth="1"/>
    <col min="6940" max="6940" width="6.125" style="135" customWidth="1"/>
    <col min="6941" max="6941" width="8.125" style="135" customWidth="1"/>
    <col min="6942" max="6942" width="6.875" style="135" customWidth="1"/>
    <col min="6943" max="6943" width="6.125" style="135" customWidth="1"/>
    <col min="6944" max="7183" width="8.875" style="135"/>
    <col min="7184" max="7184" width="25.375" style="135" customWidth="1"/>
    <col min="7185" max="7185" width="8.875" style="135" customWidth="1"/>
    <col min="7186" max="7186" width="6.875" style="135" customWidth="1"/>
    <col min="7187" max="7187" width="6.375" style="135" customWidth="1"/>
    <col min="7188" max="7188" width="8.125" style="135" customWidth="1"/>
    <col min="7189" max="7189" width="6.875" style="135" customWidth="1"/>
    <col min="7190" max="7190" width="6.375" style="135" customWidth="1"/>
    <col min="7191" max="7191" width="8.125" style="135" customWidth="1"/>
    <col min="7192" max="7192" width="6.875" style="135" customWidth="1"/>
    <col min="7193" max="7193" width="6.125" style="135" customWidth="1"/>
    <col min="7194" max="7194" width="8.125" style="135" customWidth="1"/>
    <col min="7195" max="7195" width="6.875" style="135" customWidth="1"/>
    <col min="7196" max="7196" width="6.125" style="135" customWidth="1"/>
    <col min="7197" max="7197" width="8.125" style="135" customWidth="1"/>
    <col min="7198" max="7198" width="6.875" style="135" customWidth="1"/>
    <col min="7199" max="7199" width="6.125" style="135" customWidth="1"/>
    <col min="7200" max="7439" width="8.875" style="135"/>
    <col min="7440" max="7440" width="25.375" style="135" customWidth="1"/>
    <col min="7441" max="7441" width="8.875" style="135" customWidth="1"/>
    <col min="7442" max="7442" width="6.875" style="135" customWidth="1"/>
    <col min="7443" max="7443" width="6.375" style="135" customWidth="1"/>
    <col min="7444" max="7444" width="8.125" style="135" customWidth="1"/>
    <col min="7445" max="7445" width="6.875" style="135" customWidth="1"/>
    <col min="7446" max="7446" width="6.375" style="135" customWidth="1"/>
    <col min="7447" max="7447" width="8.125" style="135" customWidth="1"/>
    <col min="7448" max="7448" width="6.875" style="135" customWidth="1"/>
    <col min="7449" max="7449" width="6.125" style="135" customWidth="1"/>
    <col min="7450" max="7450" width="8.125" style="135" customWidth="1"/>
    <col min="7451" max="7451" width="6.875" style="135" customWidth="1"/>
    <col min="7452" max="7452" width="6.125" style="135" customWidth="1"/>
    <col min="7453" max="7453" width="8.125" style="135" customWidth="1"/>
    <col min="7454" max="7454" width="6.875" style="135" customWidth="1"/>
    <col min="7455" max="7455" width="6.125" style="135" customWidth="1"/>
    <col min="7456" max="7695" width="8.875" style="135"/>
    <col min="7696" max="7696" width="25.375" style="135" customWidth="1"/>
    <col min="7697" max="7697" width="8.875" style="135" customWidth="1"/>
    <col min="7698" max="7698" width="6.875" style="135" customWidth="1"/>
    <col min="7699" max="7699" width="6.375" style="135" customWidth="1"/>
    <col min="7700" max="7700" width="8.125" style="135" customWidth="1"/>
    <col min="7701" max="7701" width="6.875" style="135" customWidth="1"/>
    <col min="7702" max="7702" width="6.375" style="135" customWidth="1"/>
    <col min="7703" max="7703" width="8.125" style="135" customWidth="1"/>
    <col min="7704" max="7704" width="6.875" style="135" customWidth="1"/>
    <col min="7705" max="7705" width="6.125" style="135" customWidth="1"/>
    <col min="7706" max="7706" width="8.125" style="135" customWidth="1"/>
    <col min="7707" max="7707" width="6.875" style="135" customWidth="1"/>
    <col min="7708" max="7708" width="6.125" style="135" customWidth="1"/>
    <col min="7709" max="7709" width="8.125" style="135" customWidth="1"/>
    <col min="7710" max="7710" width="6.875" style="135" customWidth="1"/>
    <col min="7711" max="7711" width="6.125" style="135" customWidth="1"/>
    <col min="7712" max="7951" width="8.875" style="135"/>
    <col min="7952" max="7952" width="25.375" style="135" customWidth="1"/>
    <col min="7953" max="7953" width="8.875" style="135" customWidth="1"/>
    <col min="7954" max="7954" width="6.875" style="135" customWidth="1"/>
    <col min="7955" max="7955" width="6.375" style="135" customWidth="1"/>
    <col min="7956" max="7956" width="8.125" style="135" customWidth="1"/>
    <col min="7957" max="7957" width="6.875" style="135" customWidth="1"/>
    <col min="7958" max="7958" width="6.375" style="135" customWidth="1"/>
    <col min="7959" max="7959" width="8.125" style="135" customWidth="1"/>
    <col min="7960" max="7960" width="6.875" style="135" customWidth="1"/>
    <col min="7961" max="7961" width="6.125" style="135" customWidth="1"/>
    <col min="7962" max="7962" width="8.125" style="135" customWidth="1"/>
    <col min="7963" max="7963" width="6.875" style="135" customWidth="1"/>
    <col min="7964" max="7964" width="6.125" style="135" customWidth="1"/>
    <col min="7965" max="7965" width="8.125" style="135" customWidth="1"/>
    <col min="7966" max="7966" width="6.875" style="135" customWidth="1"/>
    <col min="7967" max="7967" width="6.125" style="135" customWidth="1"/>
    <col min="7968" max="8207" width="8.875" style="135"/>
    <col min="8208" max="8208" width="25.375" style="135" customWidth="1"/>
    <col min="8209" max="8209" width="8.875" style="135" customWidth="1"/>
    <col min="8210" max="8210" width="6.875" style="135" customWidth="1"/>
    <col min="8211" max="8211" width="6.375" style="135" customWidth="1"/>
    <col min="8212" max="8212" width="8.125" style="135" customWidth="1"/>
    <col min="8213" max="8213" width="6.875" style="135" customWidth="1"/>
    <col min="8214" max="8214" width="6.375" style="135" customWidth="1"/>
    <col min="8215" max="8215" width="8.125" style="135" customWidth="1"/>
    <col min="8216" max="8216" width="6.875" style="135" customWidth="1"/>
    <col min="8217" max="8217" width="6.125" style="135" customWidth="1"/>
    <col min="8218" max="8218" width="8.125" style="135" customWidth="1"/>
    <col min="8219" max="8219" width="6.875" style="135" customWidth="1"/>
    <col min="8220" max="8220" width="6.125" style="135" customWidth="1"/>
    <col min="8221" max="8221" width="8.125" style="135" customWidth="1"/>
    <col min="8222" max="8222" width="6.875" style="135" customWidth="1"/>
    <col min="8223" max="8223" width="6.125" style="135" customWidth="1"/>
    <col min="8224" max="8463" width="8.875" style="135"/>
    <col min="8464" max="8464" width="25.375" style="135" customWidth="1"/>
    <col min="8465" max="8465" width="8.875" style="135" customWidth="1"/>
    <col min="8466" max="8466" width="6.875" style="135" customWidth="1"/>
    <col min="8467" max="8467" width="6.375" style="135" customWidth="1"/>
    <col min="8468" max="8468" width="8.125" style="135" customWidth="1"/>
    <col min="8469" max="8469" width="6.875" style="135" customWidth="1"/>
    <col min="8470" max="8470" width="6.375" style="135" customWidth="1"/>
    <col min="8471" max="8471" width="8.125" style="135" customWidth="1"/>
    <col min="8472" max="8472" width="6.875" style="135" customWidth="1"/>
    <col min="8473" max="8473" width="6.125" style="135" customWidth="1"/>
    <col min="8474" max="8474" width="8.125" style="135" customWidth="1"/>
    <col min="8475" max="8475" width="6.875" style="135" customWidth="1"/>
    <col min="8476" max="8476" width="6.125" style="135" customWidth="1"/>
    <col min="8477" max="8477" width="8.125" style="135" customWidth="1"/>
    <col min="8478" max="8478" width="6.875" style="135" customWidth="1"/>
    <col min="8479" max="8479" width="6.125" style="135" customWidth="1"/>
    <col min="8480" max="8719" width="8.875" style="135"/>
    <col min="8720" max="8720" width="25.375" style="135" customWidth="1"/>
    <col min="8721" max="8721" width="8.875" style="135" customWidth="1"/>
    <col min="8722" max="8722" width="6.875" style="135" customWidth="1"/>
    <col min="8723" max="8723" width="6.375" style="135" customWidth="1"/>
    <col min="8724" max="8724" width="8.125" style="135" customWidth="1"/>
    <col min="8725" max="8725" width="6.875" style="135" customWidth="1"/>
    <col min="8726" max="8726" width="6.375" style="135" customWidth="1"/>
    <col min="8727" max="8727" width="8.125" style="135" customWidth="1"/>
    <col min="8728" max="8728" width="6.875" style="135" customWidth="1"/>
    <col min="8729" max="8729" width="6.125" style="135" customWidth="1"/>
    <col min="8730" max="8730" width="8.125" style="135" customWidth="1"/>
    <col min="8731" max="8731" width="6.875" style="135" customWidth="1"/>
    <col min="8732" max="8732" width="6.125" style="135" customWidth="1"/>
    <col min="8733" max="8733" width="8.125" style="135" customWidth="1"/>
    <col min="8734" max="8734" width="6.875" style="135" customWidth="1"/>
    <col min="8735" max="8735" width="6.125" style="135" customWidth="1"/>
    <col min="8736" max="8975" width="8.875" style="135"/>
    <col min="8976" max="8976" width="25.375" style="135" customWidth="1"/>
    <col min="8977" max="8977" width="8.875" style="135" customWidth="1"/>
    <col min="8978" max="8978" width="6.875" style="135" customWidth="1"/>
    <col min="8979" max="8979" width="6.375" style="135" customWidth="1"/>
    <col min="8980" max="8980" width="8.125" style="135" customWidth="1"/>
    <col min="8981" max="8981" width="6.875" style="135" customWidth="1"/>
    <col min="8982" max="8982" width="6.375" style="135" customWidth="1"/>
    <col min="8983" max="8983" width="8.125" style="135" customWidth="1"/>
    <col min="8984" max="8984" width="6.875" style="135" customWidth="1"/>
    <col min="8985" max="8985" width="6.125" style="135" customWidth="1"/>
    <col min="8986" max="8986" width="8.125" style="135" customWidth="1"/>
    <col min="8987" max="8987" width="6.875" style="135" customWidth="1"/>
    <col min="8988" max="8988" width="6.125" style="135" customWidth="1"/>
    <col min="8989" max="8989" width="8.125" style="135" customWidth="1"/>
    <col min="8990" max="8990" width="6.875" style="135" customWidth="1"/>
    <col min="8991" max="8991" width="6.125" style="135" customWidth="1"/>
    <col min="8992" max="9231" width="8.875" style="135"/>
    <col min="9232" max="9232" width="25.375" style="135" customWidth="1"/>
    <col min="9233" max="9233" width="8.875" style="135" customWidth="1"/>
    <col min="9234" max="9234" width="6.875" style="135" customWidth="1"/>
    <col min="9235" max="9235" width="6.375" style="135" customWidth="1"/>
    <col min="9236" max="9236" width="8.125" style="135" customWidth="1"/>
    <col min="9237" max="9237" width="6.875" style="135" customWidth="1"/>
    <col min="9238" max="9238" width="6.375" style="135" customWidth="1"/>
    <col min="9239" max="9239" width="8.125" style="135" customWidth="1"/>
    <col min="9240" max="9240" width="6.875" style="135" customWidth="1"/>
    <col min="9241" max="9241" width="6.125" style="135" customWidth="1"/>
    <col min="9242" max="9242" width="8.125" style="135" customWidth="1"/>
    <col min="9243" max="9243" width="6.875" style="135" customWidth="1"/>
    <col min="9244" max="9244" width="6.125" style="135" customWidth="1"/>
    <col min="9245" max="9245" width="8.125" style="135" customWidth="1"/>
    <col min="9246" max="9246" width="6.875" style="135" customWidth="1"/>
    <col min="9247" max="9247" width="6.125" style="135" customWidth="1"/>
    <col min="9248" max="9487" width="8.875" style="135"/>
    <col min="9488" max="9488" width="25.375" style="135" customWidth="1"/>
    <col min="9489" max="9489" width="8.875" style="135" customWidth="1"/>
    <col min="9490" max="9490" width="6.875" style="135" customWidth="1"/>
    <col min="9491" max="9491" width="6.375" style="135" customWidth="1"/>
    <col min="9492" max="9492" width="8.125" style="135" customWidth="1"/>
    <col min="9493" max="9493" width="6.875" style="135" customWidth="1"/>
    <col min="9494" max="9494" width="6.375" style="135" customWidth="1"/>
    <col min="9495" max="9495" width="8.125" style="135" customWidth="1"/>
    <col min="9496" max="9496" width="6.875" style="135" customWidth="1"/>
    <col min="9497" max="9497" width="6.125" style="135" customWidth="1"/>
    <col min="9498" max="9498" width="8.125" style="135" customWidth="1"/>
    <col min="9499" max="9499" width="6.875" style="135" customWidth="1"/>
    <col min="9500" max="9500" width="6.125" style="135" customWidth="1"/>
    <col min="9501" max="9501" width="8.125" style="135" customWidth="1"/>
    <col min="9502" max="9502" width="6.875" style="135" customWidth="1"/>
    <col min="9503" max="9503" width="6.125" style="135" customWidth="1"/>
    <col min="9504" max="9743" width="8.875" style="135"/>
    <col min="9744" max="9744" width="25.375" style="135" customWidth="1"/>
    <col min="9745" max="9745" width="8.875" style="135" customWidth="1"/>
    <col min="9746" max="9746" width="6.875" style="135" customWidth="1"/>
    <col min="9747" max="9747" width="6.375" style="135" customWidth="1"/>
    <col min="9748" max="9748" width="8.125" style="135" customWidth="1"/>
    <col min="9749" max="9749" width="6.875" style="135" customWidth="1"/>
    <col min="9750" max="9750" width="6.375" style="135" customWidth="1"/>
    <col min="9751" max="9751" width="8.125" style="135" customWidth="1"/>
    <col min="9752" max="9752" width="6.875" style="135" customWidth="1"/>
    <col min="9753" max="9753" width="6.125" style="135" customWidth="1"/>
    <col min="9754" max="9754" width="8.125" style="135" customWidth="1"/>
    <col min="9755" max="9755" width="6.875" style="135" customWidth="1"/>
    <col min="9756" max="9756" width="6.125" style="135" customWidth="1"/>
    <col min="9757" max="9757" width="8.125" style="135" customWidth="1"/>
    <col min="9758" max="9758" width="6.875" style="135" customWidth="1"/>
    <col min="9759" max="9759" width="6.125" style="135" customWidth="1"/>
    <col min="9760" max="9999" width="8.875" style="135"/>
    <col min="10000" max="10000" width="25.375" style="135" customWidth="1"/>
    <col min="10001" max="10001" width="8.875" style="135" customWidth="1"/>
    <col min="10002" max="10002" width="6.875" style="135" customWidth="1"/>
    <col min="10003" max="10003" width="6.375" style="135" customWidth="1"/>
    <col min="10004" max="10004" width="8.125" style="135" customWidth="1"/>
    <col min="10005" max="10005" width="6.875" style="135" customWidth="1"/>
    <col min="10006" max="10006" width="6.375" style="135" customWidth="1"/>
    <col min="10007" max="10007" width="8.125" style="135" customWidth="1"/>
    <col min="10008" max="10008" width="6.875" style="135" customWidth="1"/>
    <col min="10009" max="10009" width="6.125" style="135" customWidth="1"/>
    <col min="10010" max="10010" width="8.125" style="135" customWidth="1"/>
    <col min="10011" max="10011" width="6.875" style="135" customWidth="1"/>
    <col min="10012" max="10012" width="6.125" style="135" customWidth="1"/>
    <col min="10013" max="10013" width="8.125" style="135" customWidth="1"/>
    <col min="10014" max="10014" width="6.875" style="135" customWidth="1"/>
    <col min="10015" max="10015" width="6.125" style="135" customWidth="1"/>
    <col min="10016" max="10255" width="8.875" style="135"/>
    <col min="10256" max="10256" width="25.375" style="135" customWidth="1"/>
    <col min="10257" max="10257" width="8.875" style="135" customWidth="1"/>
    <col min="10258" max="10258" width="6.875" style="135" customWidth="1"/>
    <col min="10259" max="10259" width="6.375" style="135" customWidth="1"/>
    <col min="10260" max="10260" width="8.125" style="135" customWidth="1"/>
    <col min="10261" max="10261" width="6.875" style="135" customWidth="1"/>
    <col min="10262" max="10262" width="6.375" style="135" customWidth="1"/>
    <col min="10263" max="10263" width="8.125" style="135" customWidth="1"/>
    <col min="10264" max="10264" width="6.875" style="135" customWidth="1"/>
    <col min="10265" max="10265" width="6.125" style="135" customWidth="1"/>
    <col min="10266" max="10266" width="8.125" style="135" customWidth="1"/>
    <col min="10267" max="10267" width="6.875" style="135" customWidth="1"/>
    <col min="10268" max="10268" width="6.125" style="135" customWidth="1"/>
    <col min="10269" max="10269" width="8.125" style="135" customWidth="1"/>
    <col min="10270" max="10270" width="6.875" style="135" customWidth="1"/>
    <col min="10271" max="10271" width="6.125" style="135" customWidth="1"/>
    <col min="10272" max="10511" width="8.875" style="135"/>
    <col min="10512" max="10512" width="25.375" style="135" customWidth="1"/>
    <col min="10513" max="10513" width="8.875" style="135" customWidth="1"/>
    <col min="10514" max="10514" width="6.875" style="135" customWidth="1"/>
    <col min="10515" max="10515" width="6.375" style="135" customWidth="1"/>
    <col min="10516" max="10516" width="8.125" style="135" customWidth="1"/>
    <col min="10517" max="10517" width="6.875" style="135" customWidth="1"/>
    <col min="10518" max="10518" width="6.375" style="135" customWidth="1"/>
    <col min="10519" max="10519" width="8.125" style="135" customWidth="1"/>
    <col min="10520" max="10520" width="6.875" style="135" customWidth="1"/>
    <col min="10521" max="10521" width="6.125" style="135" customWidth="1"/>
    <col min="10522" max="10522" width="8.125" style="135" customWidth="1"/>
    <col min="10523" max="10523" width="6.875" style="135" customWidth="1"/>
    <col min="10524" max="10524" width="6.125" style="135" customWidth="1"/>
    <col min="10525" max="10525" width="8.125" style="135" customWidth="1"/>
    <col min="10526" max="10526" width="6.875" style="135" customWidth="1"/>
    <col min="10527" max="10527" width="6.125" style="135" customWidth="1"/>
    <col min="10528" max="10767" width="8.875" style="135"/>
    <col min="10768" max="10768" width="25.375" style="135" customWidth="1"/>
    <col min="10769" max="10769" width="8.875" style="135" customWidth="1"/>
    <col min="10770" max="10770" width="6.875" style="135" customWidth="1"/>
    <col min="10771" max="10771" width="6.375" style="135" customWidth="1"/>
    <col min="10772" max="10772" width="8.125" style="135" customWidth="1"/>
    <col min="10773" max="10773" width="6.875" style="135" customWidth="1"/>
    <col min="10774" max="10774" width="6.375" style="135" customWidth="1"/>
    <col min="10775" max="10775" width="8.125" style="135" customWidth="1"/>
    <col min="10776" max="10776" width="6.875" style="135" customWidth="1"/>
    <col min="10777" max="10777" width="6.125" style="135" customWidth="1"/>
    <col min="10778" max="10778" width="8.125" style="135" customWidth="1"/>
    <col min="10779" max="10779" width="6.875" style="135" customWidth="1"/>
    <col min="10780" max="10780" width="6.125" style="135" customWidth="1"/>
    <col min="10781" max="10781" width="8.125" style="135" customWidth="1"/>
    <col min="10782" max="10782" width="6.875" style="135" customWidth="1"/>
    <col min="10783" max="10783" width="6.125" style="135" customWidth="1"/>
    <col min="10784" max="11023" width="8.875" style="135"/>
    <col min="11024" max="11024" width="25.375" style="135" customWidth="1"/>
    <col min="11025" max="11025" width="8.875" style="135" customWidth="1"/>
    <col min="11026" max="11026" width="6.875" style="135" customWidth="1"/>
    <col min="11027" max="11027" width="6.375" style="135" customWidth="1"/>
    <col min="11028" max="11028" width="8.125" style="135" customWidth="1"/>
    <col min="11029" max="11029" width="6.875" style="135" customWidth="1"/>
    <col min="11030" max="11030" width="6.375" style="135" customWidth="1"/>
    <col min="11031" max="11031" width="8.125" style="135" customWidth="1"/>
    <col min="11032" max="11032" width="6.875" style="135" customWidth="1"/>
    <col min="11033" max="11033" width="6.125" style="135" customWidth="1"/>
    <col min="11034" max="11034" width="8.125" style="135" customWidth="1"/>
    <col min="11035" max="11035" width="6.875" style="135" customWidth="1"/>
    <col min="11036" max="11036" width="6.125" style="135" customWidth="1"/>
    <col min="11037" max="11037" width="8.125" style="135" customWidth="1"/>
    <col min="11038" max="11038" width="6.875" style="135" customWidth="1"/>
    <col min="11039" max="11039" width="6.125" style="135" customWidth="1"/>
    <col min="11040" max="11279" width="8.875" style="135"/>
    <col min="11280" max="11280" width="25.375" style="135" customWidth="1"/>
    <col min="11281" max="11281" width="8.875" style="135" customWidth="1"/>
    <col min="11282" max="11282" width="6.875" style="135" customWidth="1"/>
    <col min="11283" max="11283" width="6.375" style="135" customWidth="1"/>
    <col min="11284" max="11284" width="8.125" style="135" customWidth="1"/>
    <col min="11285" max="11285" width="6.875" style="135" customWidth="1"/>
    <col min="11286" max="11286" width="6.375" style="135" customWidth="1"/>
    <col min="11287" max="11287" width="8.125" style="135" customWidth="1"/>
    <col min="11288" max="11288" width="6.875" style="135" customWidth="1"/>
    <col min="11289" max="11289" width="6.125" style="135" customWidth="1"/>
    <col min="11290" max="11290" width="8.125" style="135" customWidth="1"/>
    <col min="11291" max="11291" width="6.875" style="135" customWidth="1"/>
    <col min="11292" max="11292" width="6.125" style="135" customWidth="1"/>
    <col min="11293" max="11293" width="8.125" style="135" customWidth="1"/>
    <col min="11294" max="11294" width="6.875" style="135" customWidth="1"/>
    <col min="11295" max="11295" width="6.125" style="135" customWidth="1"/>
    <col min="11296" max="11535" width="8.875" style="135"/>
    <col min="11536" max="11536" width="25.375" style="135" customWidth="1"/>
    <col min="11537" max="11537" width="8.875" style="135" customWidth="1"/>
    <col min="11538" max="11538" width="6.875" style="135" customWidth="1"/>
    <col min="11539" max="11539" width="6.375" style="135" customWidth="1"/>
    <col min="11540" max="11540" width="8.125" style="135" customWidth="1"/>
    <col min="11541" max="11541" width="6.875" style="135" customWidth="1"/>
    <col min="11542" max="11542" width="6.375" style="135" customWidth="1"/>
    <col min="11543" max="11543" width="8.125" style="135" customWidth="1"/>
    <col min="11544" max="11544" width="6.875" style="135" customWidth="1"/>
    <col min="11545" max="11545" width="6.125" style="135" customWidth="1"/>
    <col min="11546" max="11546" width="8.125" style="135" customWidth="1"/>
    <col min="11547" max="11547" width="6.875" style="135" customWidth="1"/>
    <col min="11548" max="11548" width="6.125" style="135" customWidth="1"/>
    <col min="11549" max="11549" width="8.125" style="135" customWidth="1"/>
    <col min="11550" max="11550" width="6.875" style="135" customWidth="1"/>
    <col min="11551" max="11551" width="6.125" style="135" customWidth="1"/>
    <col min="11552" max="11791" width="8.875" style="135"/>
    <col min="11792" max="11792" width="25.375" style="135" customWidth="1"/>
    <col min="11793" max="11793" width="8.875" style="135" customWidth="1"/>
    <col min="11794" max="11794" width="6.875" style="135" customWidth="1"/>
    <col min="11795" max="11795" width="6.375" style="135" customWidth="1"/>
    <col min="11796" max="11796" width="8.125" style="135" customWidth="1"/>
    <col min="11797" max="11797" width="6.875" style="135" customWidth="1"/>
    <col min="11798" max="11798" width="6.375" style="135" customWidth="1"/>
    <col min="11799" max="11799" width="8.125" style="135" customWidth="1"/>
    <col min="11800" max="11800" width="6.875" style="135" customWidth="1"/>
    <col min="11801" max="11801" width="6.125" style="135" customWidth="1"/>
    <col min="11802" max="11802" width="8.125" style="135" customWidth="1"/>
    <col min="11803" max="11803" width="6.875" style="135" customWidth="1"/>
    <col min="11804" max="11804" width="6.125" style="135" customWidth="1"/>
    <col min="11805" max="11805" width="8.125" style="135" customWidth="1"/>
    <col min="11806" max="11806" width="6.875" style="135" customWidth="1"/>
    <col min="11807" max="11807" width="6.125" style="135" customWidth="1"/>
    <col min="11808" max="12047" width="8.875" style="135"/>
    <col min="12048" max="12048" width="25.375" style="135" customWidth="1"/>
    <col min="12049" max="12049" width="8.875" style="135" customWidth="1"/>
    <col min="12050" max="12050" width="6.875" style="135" customWidth="1"/>
    <col min="12051" max="12051" width="6.375" style="135" customWidth="1"/>
    <col min="12052" max="12052" width="8.125" style="135" customWidth="1"/>
    <col min="12053" max="12053" width="6.875" style="135" customWidth="1"/>
    <col min="12054" max="12054" width="6.375" style="135" customWidth="1"/>
    <col min="12055" max="12055" width="8.125" style="135" customWidth="1"/>
    <col min="12056" max="12056" width="6.875" style="135" customWidth="1"/>
    <col min="12057" max="12057" width="6.125" style="135" customWidth="1"/>
    <col min="12058" max="12058" width="8.125" style="135" customWidth="1"/>
    <col min="12059" max="12059" width="6.875" style="135" customWidth="1"/>
    <col min="12060" max="12060" width="6.125" style="135" customWidth="1"/>
    <col min="12061" max="12061" width="8.125" style="135" customWidth="1"/>
    <col min="12062" max="12062" width="6.875" style="135" customWidth="1"/>
    <col min="12063" max="12063" width="6.125" style="135" customWidth="1"/>
    <col min="12064" max="12303" width="8.875" style="135"/>
    <col min="12304" max="12304" width="25.375" style="135" customWidth="1"/>
    <col min="12305" max="12305" width="8.875" style="135" customWidth="1"/>
    <col min="12306" max="12306" width="6.875" style="135" customWidth="1"/>
    <col min="12307" max="12307" width="6.375" style="135" customWidth="1"/>
    <col min="12308" max="12308" width="8.125" style="135" customWidth="1"/>
    <col min="12309" max="12309" width="6.875" style="135" customWidth="1"/>
    <col min="12310" max="12310" width="6.375" style="135" customWidth="1"/>
    <col min="12311" max="12311" width="8.125" style="135" customWidth="1"/>
    <col min="12312" max="12312" width="6.875" style="135" customWidth="1"/>
    <col min="12313" max="12313" width="6.125" style="135" customWidth="1"/>
    <col min="12314" max="12314" width="8.125" style="135" customWidth="1"/>
    <col min="12315" max="12315" width="6.875" style="135" customWidth="1"/>
    <col min="12316" max="12316" width="6.125" style="135" customWidth="1"/>
    <col min="12317" max="12317" width="8.125" style="135" customWidth="1"/>
    <col min="12318" max="12318" width="6.875" style="135" customWidth="1"/>
    <col min="12319" max="12319" width="6.125" style="135" customWidth="1"/>
    <col min="12320" max="12559" width="8.875" style="135"/>
    <col min="12560" max="12560" width="25.375" style="135" customWidth="1"/>
    <col min="12561" max="12561" width="8.875" style="135" customWidth="1"/>
    <col min="12562" max="12562" width="6.875" style="135" customWidth="1"/>
    <col min="12563" max="12563" width="6.375" style="135" customWidth="1"/>
    <col min="12564" max="12564" width="8.125" style="135" customWidth="1"/>
    <col min="12565" max="12565" width="6.875" style="135" customWidth="1"/>
    <col min="12566" max="12566" width="6.375" style="135" customWidth="1"/>
    <col min="12567" max="12567" width="8.125" style="135" customWidth="1"/>
    <col min="12568" max="12568" width="6.875" style="135" customWidth="1"/>
    <col min="12569" max="12569" width="6.125" style="135" customWidth="1"/>
    <col min="12570" max="12570" width="8.125" style="135" customWidth="1"/>
    <col min="12571" max="12571" width="6.875" style="135" customWidth="1"/>
    <col min="12572" max="12572" width="6.125" style="135" customWidth="1"/>
    <col min="12573" max="12573" width="8.125" style="135" customWidth="1"/>
    <col min="12574" max="12574" width="6.875" style="135" customWidth="1"/>
    <col min="12575" max="12575" width="6.125" style="135" customWidth="1"/>
    <col min="12576" max="12815" width="8.875" style="135"/>
    <col min="12816" max="12816" width="25.375" style="135" customWidth="1"/>
    <col min="12817" max="12817" width="8.875" style="135" customWidth="1"/>
    <col min="12818" max="12818" width="6.875" style="135" customWidth="1"/>
    <col min="12819" max="12819" width="6.375" style="135" customWidth="1"/>
    <col min="12820" max="12820" width="8.125" style="135" customWidth="1"/>
    <col min="12821" max="12821" width="6.875" style="135" customWidth="1"/>
    <col min="12822" max="12822" width="6.375" style="135" customWidth="1"/>
    <col min="12823" max="12823" width="8.125" style="135" customWidth="1"/>
    <col min="12824" max="12824" width="6.875" style="135" customWidth="1"/>
    <col min="12825" max="12825" width="6.125" style="135" customWidth="1"/>
    <col min="12826" max="12826" width="8.125" style="135" customWidth="1"/>
    <col min="12827" max="12827" width="6.875" style="135" customWidth="1"/>
    <col min="12828" max="12828" width="6.125" style="135" customWidth="1"/>
    <col min="12829" max="12829" width="8.125" style="135" customWidth="1"/>
    <col min="12830" max="12830" width="6.875" style="135" customWidth="1"/>
    <col min="12831" max="12831" width="6.125" style="135" customWidth="1"/>
    <col min="12832" max="13071" width="8.875" style="135"/>
    <col min="13072" max="13072" width="25.375" style="135" customWidth="1"/>
    <col min="13073" max="13073" width="8.875" style="135" customWidth="1"/>
    <col min="13074" max="13074" width="6.875" style="135" customWidth="1"/>
    <col min="13075" max="13075" width="6.375" style="135" customWidth="1"/>
    <col min="13076" max="13076" width="8.125" style="135" customWidth="1"/>
    <col min="13077" max="13077" width="6.875" style="135" customWidth="1"/>
    <col min="13078" max="13078" width="6.375" style="135" customWidth="1"/>
    <col min="13079" max="13079" width="8.125" style="135" customWidth="1"/>
    <col min="13080" max="13080" width="6.875" style="135" customWidth="1"/>
    <col min="13081" max="13081" width="6.125" style="135" customWidth="1"/>
    <col min="13082" max="13082" width="8.125" style="135" customWidth="1"/>
    <col min="13083" max="13083" width="6.875" style="135" customWidth="1"/>
    <col min="13084" max="13084" width="6.125" style="135" customWidth="1"/>
    <col min="13085" max="13085" width="8.125" style="135" customWidth="1"/>
    <col min="13086" max="13086" width="6.875" style="135" customWidth="1"/>
    <col min="13087" max="13087" width="6.125" style="135" customWidth="1"/>
    <col min="13088" max="13327" width="8.875" style="135"/>
    <col min="13328" max="13328" width="25.375" style="135" customWidth="1"/>
    <col min="13329" max="13329" width="8.875" style="135" customWidth="1"/>
    <col min="13330" max="13330" width="6.875" style="135" customWidth="1"/>
    <col min="13331" max="13331" width="6.375" style="135" customWidth="1"/>
    <col min="13332" max="13332" width="8.125" style="135" customWidth="1"/>
    <col min="13333" max="13333" width="6.875" style="135" customWidth="1"/>
    <col min="13334" max="13334" width="6.375" style="135" customWidth="1"/>
    <col min="13335" max="13335" width="8.125" style="135" customWidth="1"/>
    <col min="13336" max="13336" width="6.875" style="135" customWidth="1"/>
    <col min="13337" max="13337" width="6.125" style="135" customWidth="1"/>
    <col min="13338" max="13338" width="8.125" style="135" customWidth="1"/>
    <col min="13339" max="13339" width="6.875" style="135" customWidth="1"/>
    <col min="13340" max="13340" width="6.125" style="135" customWidth="1"/>
    <col min="13341" max="13341" width="8.125" style="135" customWidth="1"/>
    <col min="13342" max="13342" width="6.875" style="135" customWidth="1"/>
    <col min="13343" max="13343" width="6.125" style="135" customWidth="1"/>
    <col min="13344" max="13583" width="8.875" style="135"/>
    <col min="13584" max="13584" width="25.375" style="135" customWidth="1"/>
    <col min="13585" max="13585" width="8.875" style="135" customWidth="1"/>
    <col min="13586" max="13586" width="6.875" style="135" customWidth="1"/>
    <col min="13587" max="13587" width="6.375" style="135" customWidth="1"/>
    <col min="13588" max="13588" width="8.125" style="135" customWidth="1"/>
    <col min="13589" max="13589" width="6.875" style="135" customWidth="1"/>
    <col min="13590" max="13590" width="6.375" style="135" customWidth="1"/>
    <col min="13591" max="13591" width="8.125" style="135" customWidth="1"/>
    <col min="13592" max="13592" width="6.875" style="135" customWidth="1"/>
    <col min="13593" max="13593" width="6.125" style="135" customWidth="1"/>
    <col min="13594" max="13594" width="8.125" style="135" customWidth="1"/>
    <col min="13595" max="13595" width="6.875" style="135" customWidth="1"/>
    <col min="13596" max="13596" width="6.125" style="135" customWidth="1"/>
    <col min="13597" max="13597" width="8.125" style="135" customWidth="1"/>
    <col min="13598" max="13598" width="6.875" style="135" customWidth="1"/>
    <col min="13599" max="13599" width="6.125" style="135" customWidth="1"/>
    <col min="13600" max="13839" width="8.875" style="135"/>
    <col min="13840" max="13840" width="25.375" style="135" customWidth="1"/>
    <col min="13841" max="13841" width="8.875" style="135" customWidth="1"/>
    <col min="13842" max="13842" width="6.875" style="135" customWidth="1"/>
    <col min="13843" max="13843" width="6.375" style="135" customWidth="1"/>
    <col min="13844" max="13844" width="8.125" style="135" customWidth="1"/>
    <col min="13845" max="13845" width="6.875" style="135" customWidth="1"/>
    <col min="13846" max="13846" width="6.375" style="135" customWidth="1"/>
    <col min="13847" max="13847" width="8.125" style="135" customWidth="1"/>
    <col min="13848" max="13848" width="6.875" style="135" customWidth="1"/>
    <col min="13849" max="13849" width="6.125" style="135" customWidth="1"/>
    <col min="13850" max="13850" width="8.125" style="135" customWidth="1"/>
    <col min="13851" max="13851" width="6.875" style="135" customWidth="1"/>
    <col min="13852" max="13852" width="6.125" style="135" customWidth="1"/>
    <col min="13853" max="13853" width="8.125" style="135" customWidth="1"/>
    <col min="13854" max="13854" width="6.875" style="135" customWidth="1"/>
    <col min="13855" max="13855" width="6.125" style="135" customWidth="1"/>
    <col min="13856" max="14095" width="8.875" style="135"/>
    <col min="14096" max="14096" width="25.375" style="135" customWidth="1"/>
    <col min="14097" max="14097" width="8.875" style="135" customWidth="1"/>
    <col min="14098" max="14098" width="6.875" style="135" customWidth="1"/>
    <col min="14099" max="14099" width="6.375" style="135" customWidth="1"/>
    <col min="14100" max="14100" width="8.125" style="135" customWidth="1"/>
    <col min="14101" max="14101" width="6.875" style="135" customWidth="1"/>
    <col min="14102" max="14102" width="6.375" style="135" customWidth="1"/>
    <col min="14103" max="14103" width="8.125" style="135" customWidth="1"/>
    <col min="14104" max="14104" width="6.875" style="135" customWidth="1"/>
    <col min="14105" max="14105" width="6.125" style="135" customWidth="1"/>
    <col min="14106" max="14106" width="8.125" style="135" customWidth="1"/>
    <col min="14107" max="14107" width="6.875" style="135" customWidth="1"/>
    <col min="14108" max="14108" width="6.125" style="135" customWidth="1"/>
    <col min="14109" max="14109" width="8.125" style="135" customWidth="1"/>
    <col min="14110" max="14110" width="6.875" style="135" customWidth="1"/>
    <col min="14111" max="14111" width="6.125" style="135" customWidth="1"/>
    <col min="14112" max="14351" width="8.875" style="135"/>
    <col min="14352" max="14352" width="25.375" style="135" customWidth="1"/>
    <col min="14353" max="14353" width="8.875" style="135" customWidth="1"/>
    <col min="14354" max="14354" width="6.875" style="135" customWidth="1"/>
    <col min="14355" max="14355" width="6.375" style="135" customWidth="1"/>
    <col min="14356" max="14356" width="8.125" style="135" customWidth="1"/>
    <col min="14357" max="14357" width="6.875" style="135" customWidth="1"/>
    <col min="14358" max="14358" width="6.375" style="135" customWidth="1"/>
    <col min="14359" max="14359" width="8.125" style="135" customWidth="1"/>
    <col min="14360" max="14360" width="6.875" style="135" customWidth="1"/>
    <col min="14361" max="14361" width="6.125" style="135" customWidth="1"/>
    <col min="14362" max="14362" width="8.125" style="135" customWidth="1"/>
    <col min="14363" max="14363" width="6.875" style="135" customWidth="1"/>
    <col min="14364" max="14364" width="6.125" style="135" customWidth="1"/>
    <col min="14365" max="14365" width="8.125" style="135" customWidth="1"/>
    <col min="14366" max="14366" width="6.875" style="135" customWidth="1"/>
    <col min="14367" max="14367" width="6.125" style="135" customWidth="1"/>
    <col min="14368" max="14607" width="8.875" style="135"/>
    <col min="14608" max="14608" width="25.375" style="135" customWidth="1"/>
    <col min="14609" max="14609" width="8.875" style="135" customWidth="1"/>
    <col min="14610" max="14610" width="6.875" style="135" customWidth="1"/>
    <col min="14611" max="14611" width="6.375" style="135" customWidth="1"/>
    <col min="14612" max="14612" width="8.125" style="135" customWidth="1"/>
    <col min="14613" max="14613" width="6.875" style="135" customWidth="1"/>
    <col min="14614" max="14614" width="6.375" style="135" customWidth="1"/>
    <col min="14615" max="14615" width="8.125" style="135" customWidth="1"/>
    <col min="14616" max="14616" width="6.875" style="135" customWidth="1"/>
    <col min="14617" max="14617" width="6.125" style="135" customWidth="1"/>
    <col min="14618" max="14618" width="8.125" style="135" customWidth="1"/>
    <col min="14619" max="14619" width="6.875" style="135" customWidth="1"/>
    <col min="14620" max="14620" width="6.125" style="135" customWidth="1"/>
    <col min="14621" max="14621" width="8.125" style="135" customWidth="1"/>
    <col min="14622" max="14622" width="6.875" style="135" customWidth="1"/>
    <col min="14623" max="14623" width="6.125" style="135" customWidth="1"/>
    <col min="14624" max="14863" width="8.875" style="135"/>
    <col min="14864" max="14864" width="25.375" style="135" customWidth="1"/>
    <col min="14865" max="14865" width="8.875" style="135" customWidth="1"/>
    <col min="14866" max="14866" width="6.875" style="135" customWidth="1"/>
    <col min="14867" max="14867" width="6.375" style="135" customWidth="1"/>
    <col min="14868" max="14868" width="8.125" style="135" customWidth="1"/>
    <col min="14869" max="14869" width="6.875" style="135" customWidth="1"/>
    <col min="14870" max="14870" width="6.375" style="135" customWidth="1"/>
    <col min="14871" max="14871" width="8.125" style="135" customWidth="1"/>
    <col min="14872" max="14872" width="6.875" style="135" customWidth="1"/>
    <col min="14873" max="14873" width="6.125" style="135" customWidth="1"/>
    <col min="14874" max="14874" width="8.125" style="135" customWidth="1"/>
    <col min="14875" max="14875" width="6.875" style="135" customWidth="1"/>
    <col min="14876" max="14876" width="6.125" style="135" customWidth="1"/>
    <col min="14877" max="14877" width="8.125" style="135" customWidth="1"/>
    <col min="14878" max="14878" width="6.875" style="135" customWidth="1"/>
    <col min="14879" max="14879" width="6.125" style="135" customWidth="1"/>
    <col min="14880" max="15119" width="8.875" style="135"/>
    <col min="15120" max="15120" width="25.375" style="135" customWidth="1"/>
    <col min="15121" max="15121" width="8.875" style="135" customWidth="1"/>
    <col min="15122" max="15122" width="6.875" style="135" customWidth="1"/>
    <col min="15123" max="15123" width="6.375" style="135" customWidth="1"/>
    <col min="15124" max="15124" width="8.125" style="135" customWidth="1"/>
    <col min="15125" max="15125" width="6.875" style="135" customWidth="1"/>
    <col min="15126" max="15126" width="6.375" style="135" customWidth="1"/>
    <col min="15127" max="15127" width="8.125" style="135" customWidth="1"/>
    <col min="15128" max="15128" width="6.875" style="135" customWidth="1"/>
    <col min="15129" max="15129" width="6.125" style="135" customWidth="1"/>
    <col min="15130" max="15130" width="8.125" style="135" customWidth="1"/>
    <col min="15131" max="15131" width="6.875" style="135" customWidth="1"/>
    <col min="15132" max="15132" width="6.125" style="135" customWidth="1"/>
    <col min="15133" max="15133" width="8.125" style="135" customWidth="1"/>
    <col min="15134" max="15134" width="6.875" style="135" customWidth="1"/>
    <col min="15135" max="15135" width="6.125" style="135" customWidth="1"/>
    <col min="15136" max="15375" width="8.875" style="135"/>
    <col min="15376" max="15376" width="25.375" style="135" customWidth="1"/>
    <col min="15377" max="15377" width="8.875" style="135" customWidth="1"/>
    <col min="15378" max="15378" width="6.875" style="135" customWidth="1"/>
    <col min="15379" max="15379" width="6.375" style="135" customWidth="1"/>
    <col min="15380" max="15380" width="8.125" style="135" customWidth="1"/>
    <col min="15381" max="15381" width="6.875" style="135" customWidth="1"/>
    <col min="15382" max="15382" width="6.375" style="135" customWidth="1"/>
    <col min="15383" max="15383" width="8.125" style="135" customWidth="1"/>
    <col min="15384" max="15384" width="6.875" style="135" customWidth="1"/>
    <col min="15385" max="15385" width="6.125" style="135" customWidth="1"/>
    <col min="15386" max="15386" width="8.125" style="135" customWidth="1"/>
    <col min="15387" max="15387" width="6.875" style="135" customWidth="1"/>
    <col min="15388" max="15388" width="6.125" style="135" customWidth="1"/>
    <col min="15389" max="15389" width="8.125" style="135" customWidth="1"/>
    <col min="15390" max="15390" width="6.875" style="135" customWidth="1"/>
    <col min="15391" max="15391" width="6.125" style="135" customWidth="1"/>
    <col min="15392" max="15631" width="8.875" style="135"/>
    <col min="15632" max="15632" width="25.375" style="135" customWidth="1"/>
    <col min="15633" max="15633" width="8.875" style="135" customWidth="1"/>
    <col min="15634" max="15634" width="6.875" style="135" customWidth="1"/>
    <col min="15635" max="15635" width="6.375" style="135" customWidth="1"/>
    <col min="15636" max="15636" width="8.125" style="135" customWidth="1"/>
    <col min="15637" max="15637" width="6.875" style="135" customWidth="1"/>
    <col min="15638" max="15638" width="6.375" style="135" customWidth="1"/>
    <col min="15639" max="15639" width="8.125" style="135" customWidth="1"/>
    <col min="15640" max="15640" width="6.875" style="135" customWidth="1"/>
    <col min="15641" max="15641" width="6.125" style="135" customWidth="1"/>
    <col min="15642" max="15642" width="8.125" style="135" customWidth="1"/>
    <col min="15643" max="15643" width="6.875" style="135" customWidth="1"/>
    <col min="15644" max="15644" width="6.125" style="135" customWidth="1"/>
    <col min="15645" max="15645" width="8.125" style="135" customWidth="1"/>
    <col min="15646" max="15646" width="6.875" style="135" customWidth="1"/>
    <col min="15647" max="15647" width="6.125" style="135" customWidth="1"/>
    <col min="15648" max="15887" width="8.875" style="135"/>
    <col min="15888" max="15888" width="25.375" style="135" customWidth="1"/>
    <col min="15889" max="15889" width="8.875" style="135" customWidth="1"/>
    <col min="15890" max="15890" width="6.875" style="135" customWidth="1"/>
    <col min="15891" max="15891" width="6.375" style="135" customWidth="1"/>
    <col min="15892" max="15892" width="8.125" style="135" customWidth="1"/>
    <col min="15893" max="15893" width="6.875" style="135" customWidth="1"/>
    <col min="15894" max="15894" width="6.375" style="135" customWidth="1"/>
    <col min="15895" max="15895" width="8.125" style="135" customWidth="1"/>
    <col min="15896" max="15896" width="6.875" style="135" customWidth="1"/>
    <col min="15897" max="15897" width="6.125" style="135" customWidth="1"/>
    <col min="15898" max="15898" width="8.125" style="135" customWidth="1"/>
    <col min="15899" max="15899" width="6.875" style="135" customWidth="1"/>
    <col min="15900" max="15900" width="6.125" style="135" customWidth="1"/>
    <col min="15901" max="15901" width="8.125" style="135" customWidth="1"/>
    <col min="15902" max="15902" width="6.875" style="135" customWidth="1"/>
    <col min="15903" max="15903" width="6.125" style="135" customWidth="1"/>
    <col min="15904" max="16143" width="8.875" style="135"/>
    <col min="16144" max="16144" width="25.375" style="135" customWidth="1"/>
    <col min="16145" max="16145" width="8.875" style="135" customWidth="1"/>
    <col min="16146" max="16146" width="6.875" style="135" customWidth="1"/>
    <col min="16147" max="16147" width="6.375" style="135" customWidth="1"/>
    <col min="16148" max="16148" width="8.125" style="135" customWidth="1"/>
    <col min="16149" max="16149" width="6.875" style="135" customWidth="1"/>
    <col min="16150" max="16150" width="6.375" style="135" customWidth="1"/>
    <col min="16151" max="16151" width="8.125" style="135" customWidth="1"/>
    <col min="16152" max="16152" width="6.875" style="135" customWidth="1"/>
    <col min="16153" max="16153" width="6.125" style="135" customWidth="1"/>
    <col min="16154" max="16154" width="8.125" style="135" customWidth="1"/>
    <col min="16155" max="16155" width="6.875" style="135" customWidth="1"/>
    <col min="16156" max="16156" width="6.125" style="135" customWidth="1"/>
    <col min="16157" max="16157" width="8.125" style="135" customWidth="1"/>
    <col min="16158" max="16158" width="6.875" style="135" customWidth="1"/>
    <col min="16159" max="16159" width="6.125" style="135" customWidth="1"/>
    <col min="16160" max="16384" width="8.875" style="135"/>
  </cols>
  <sheetData>
    <row r="1" spans="1:43" s="171" customFormat="1" ht="20.100000000000001" customHeight="1">
      <c r="A1" s="249" t="s">
        <v>270</v>
      </c>
      <c r="B1" s="249"/>
      <c r="C1" s="249"/>
      <c r="D1" s="249"/>
      <c r="E1" s="249"/>
      <c r="F1" s="249"/>
      <c r="G1" s="249"/>
      <c r="H1" s="249"/>
      <c r="I1" s="249"/>
      <c r="J1" s="249"/>
      <c r="K1" s="249"/>
      <c r="L1" s="249"/>
      <c r="M1" s="249"/>
      <c r="N1" s="249"/>
      <c r="O1" s="249"/>
      <c r="P1" s="249"/>
      <c r="Q1" s="249"/>
      <c r="R1" s="249"/>
      <c r="S1" s="249"/>
      <c r="T1" s="249"/>
      <c r="U1" s="249"/>
      <c r="V1" s="249"/>
      <c r="W1" s="250"/>
      <c r="X1" s="249"/>
      <c r="Y1" s="249"/>
      <c r="Z1" s="250"/>
      <c r="AA1" s="249"/>
      <c r="AB1" s="249"/>
      <c r="AC1" s="250"/>
      <c r="AD1" s="249"/>
      <c r="AE1" s="249"/>
      <c r="AF1" s="225" t="s">
        <v>413</v>
      </c>
    </row>
    <row r="2" spans="1:43" ht="20.100000000000001" customHeight="1">
      <c r="Q2" s="251"/>
      <c r="R2" s="251"/>
      <c r="S2" s="251"/>
      <c r="T2" s="172"/>
      <c r="U2" s="172"/>
      <c r="V2" s="173"/>
      <c r="W2" s="252"/>
      <c r="X2" s="253"/>
      <c r="Y2" s="253"/>
      <c r="Z2" s="252"/>
      <c r="AA2" s="253"/>
      <c r="AB2" s="253"/>
      <c r="AC2" s="254" t="s">
        <v>46</v>
      </c>
      <c r="AD2" s="251"/>
      <c r="AE2" s="251"/>
    </row>
    <row r="3" spans="1:43" ht="26.85" customHeight="1">
      <c r="A3" s="257"/>
      <c r="B3" s="255" t="s">
        <v>7</v>
      </c>
      <c r="C3" s="255"/>
      <c r="D3" s="255"/>
      <c r="E3" s="255" t="s">
        <v>6</v>
      </c>
      <c r="F3" s="255"/>
      <c r="G3" s="255"/>
      <c r="H3" s="255" t="s">
        <v>5</v>
      </c>
      <c r="I3" s="255"/>
      <c r="J3" s="255"/>
      <c r="K3" s="255" t="s">
        <v>4</v>
      </c>
      <c r="L3" s="255"/>
      <c r="M3" s="255"/>
      <c r="N3" s="255" t="s">
        <v>3</v>
      </c>
      <c r="O3" s="255"/>
      <c r="P3" s="255"/>
      <c r="Q3" s="255" t="s">
        <v>2</v>
      </c>
      <c r="R3" s="255"/>
      <c r="S3" s="255"/>
      <c r="T3" s="255" t="s">
        <v>1</v>
      </c>
      <c r="U3" s="255"/>
      <c r="V3" s="255"/>
      <c r="W3" s="255" t="s">
        <v>0</v>
      </c>
      <c r="X3" s="255"/>
      <c r="Y3" s="255"/>
      <c r="Z3" s="255" t="s">
        <v>228</v>
      </c>
      <c r="AA3" s="255"/>
      <c r="AB3" s="255"/>
      <c r="AC3" s="255" t="s">
        <v>247</v>
      </c>
      <c r="AD3" s="255"/>
      <c r="AE3" s="255"/>
    </row>
    <row r="4" spans="1:43" ht="33" customHeight="1">
      <c r="A4" s="258"/>
      <c r="B4" s="174" t="s">
        <v>264</v>
      </c>
      <c r="C4" s="174" t="s">
        <v>45</v>
      </c>
      <c r="D4" s="175" t="s">
        <v>245</v>
      </c>
      <c r="E4" s="174" t="s">
        <v>264</v>
      </c>
      <c r="F4" s="174" t="s">
        <v>45</v>
      </c>
      <c r="G4" s="175" t="s">
        <v>245</v>
      </c>
      <c r="H4" s="174" t="s">
        <v>264</v>
      </c>
      <c r="I4" s="174" t="s">
        <v>45</v>
      </c>
      <c r="J4" s="175" t="s">
        <v>245</v>
      </c>
      <c r="K4" s="174" t="s">
        <v>264</v>
      </c>
      <c r="L4" s="174" t="s">
        <v>45</v>
      </c>
      <c r="M4" s="175" t="s">
        <v>245</v>
      </c>
      <c r="N4" s="174" t="s">
        <v>264</v>
      </c>
      <c r="O4" s="174" t="s">
        <v>45</v>
      </c>
      <c r="P4" s="175" t="s">
        <v>245</v>
      </c>
      <c r="Q4" s="174" t="s">
        <v>264</v>
      </c>
      <c r="R4" s="174" t="s">
        <v>45</v>
      </c>
      <c r="S4" s="175" t="s">
        <v>245</v>
      </c>
      <c r="T4" s="174" t="s">
        <v>264</v>
      </c>
      <c r="U4" s="174" t="s">
        <v>45</v>
      </c>
      <c r="V4" s="175" t="s">
        <v>245</v>
      </c>
      <c r="W4" s="174" t="s">
        <v>264</v>
      </c>
      <c r="X4" s="174" t="s">
        <v>45</v>
      </c>
      <c r="Y4" s="175" t="s">
        <v>245</v>
      </c>
      <c r="Z4" s="174" t="s">
        <v>264</v>
      </c>
      <c r="AA4" s="174" t="s">
        <v>45</v>
      </c>
      <c r="AB4" s="175" t="s">
        <v>245</v>
      </c>
      <c r="AC4" s="174" t="s">
        <v>264</v>
      </c>
      <c r="AD4" s="174" t="s">
        <v>45</v>
      </c>
      <c r="AE4" s="175" t="s">
        <v>245</v>
      </c>
    </row>
    <row r="5" spans="1:43" ht="20.25" customHeight="1">
      <c r="A5" s="176" t="s">
        <v>44</v>
      </c>
      <c r="B5" s="139">
        <v>168265</v>
      </c>
      <c r="C5" s="140">
        <v>24670</v>
      </c>
      <c r="D5" s="141">
        <f t="shared" ref="D5" si="0">C5/B5*100</f>
        <v>14.661397200843906</v>
      </c>
      <c r="E5" s="139">
        <v>188206</v>
      </c>
      <c r="F5" s="140">
        <v>25282</v>
      </c>
      <c r="G5" s="141">
        <f>F5/E5*100</f>
        <v>13.433153034440984</v>
      </c>
      <c r="H5" s="139">
        <v>184702</v>
      </c>
      <c r="I5" s="140">
        <v>25111</v>
      </c>
      <c r="J5" s="141">
        <f>I5/H5*100</f>
        <v>13.595413151996189</v>
      </c>
      <c r="K5" s="139">
        <v>180731</v>
      </c>
      <c r="L5" s="140">
        <v>24625</v>
      </c>
      <c r="M5" s="141">
        <f>L5/K5*100</f>
        <v>13.625222015038926</v>
      </c>
      <c r="N5" s="142">
        <v>192154</v>
      </c>
      <c r="O5" s="140">
        <v>26554</v>
      </c>
      <c r="P5" s="141">
        <f>O5/N5*100</f>
        <v>13.819124244095882</v>
      </c>
      <c r="Q5" s="142">
        <v>192229</v>
      </c>
      <c r="R5" s="140">
        <v>26713</v>
      </c>
      <c r="S5" s="141">
        <f>R5/Q5*100</f>
        <v>13.896446425877468</v>
      </c>
      <c r="T5" s="142">
        <v>182828</v>
      </c>
      <c r="U5" s="140">
        <v>26519</v>
      </c>
      <c r="V5" s="141">
        <f>U5/T5*100</f>
        <v>14.504889841818539</v>
      </c>
      <c r="W5" s="142">
        <v>177562</v>
      </c>
      <c r="X5" s="140">
        <v>26085</v>
      </c>
      <c r="Y5" s="141">
        <f>X5/W5*100</f>
        <v>14.690643268266859</v>
      </c>
      <c r="Z5" s="142">
        <v>139141</v>
      </c>
      <c r="AA5" s="140">
        <v>21094</v>
      </c>
      <c r="AB5" s="141">
        <f t="shared" ref="AB5" si="1">AA5/Z5*100</f>
        <v>15.160161275253161</v>
      </c>
      <c r="AC5" s="142">
        <v>156823</v>
      </c>
      <c r="AD5" s="140">
        <v>23965</v>
      </c>
      <c r="AE5" s="141">
        <f t="shared" ref="AE5" si="2">AD5/AC5*100</f>
        <v>15.281559465129476</v>
      </c>
      <c r="AH5" s="177"/>
      <c r="AI5" s="177"/>
      <c r="AJ5" s="178"/>
      <c r="AK5" s="7"/>
      <c r="AL5" s="178"/>
      <c r="AM5" s="7"/>
      <c r="AN5" s="178"/>
      <c r="AO5" s="7"/>
      <c r="AP5" s="178"/>
      <c r="AQ5" s="7"/>
    </row>
    <row r="6" spans="1:43" ht="20.25" customHeight="1">
      <c r="A6" s="176" t="s">
        <v>12</v>
      </c>
      <c r="B6" s="139">
        <v>15</v>
      </c>
      <c r="C6" s="140">
        <v>11</v>
      </c>
      <c r="D6" s="141">
        <f t="shared" ref="D6:D14" si="3">C6/B6*100</f>
        <v>73.333333333333329</v>
      </c>
      <c r="E6" s="139">
        <v>26</v>
      </c>
      <c r="F6" s="179">
        <v>11</v>
      </c>
      <c r="G6" s="141">
        <f>F6/E6*100</f>
        <v>42.307692307692307</v>
      </c>
      <c r="H6" s="139">
        <v>16</v>
      </c>
      <c r="I6" s="179">
        <v>11</v>
      </c>
      <c r="J6" s="141">
        <f>I6/H6*100</f>
        <v>68.75</v>
      </c>
      <c r="K6" s="139">
        <v>16</v>
      </c>
      <c r="L6" s="179">
        <v>10</v>
      </c>
      <c r="M6" s="141">
        <f>L6/K6*100</f>
        <v>62.5</v>
      </c>
      <c r="N6" s="139">
        <v>19</v>
      </c>
      <c r="O6" s="179">
        <v>11</v>
      </c>
      <c r="P6" s="141">
        <f>O6/N6*100</f>
        <v>57.894736842105267</v>
      </c>
      <c r="Q6" s="139">
        <v>21</v>
      </c>
      <c r="R6" s="179">
        <v>12</v>
      </c>
      <c r="S6" s="141">
        <f>R6/Q6*100</f>
        <v>57.142857142857139</v>
      </c>
      <c r="T6" s="139">
        <v>14</v>
      </c>
      <c r="U6" s="179">
        <v>10</v>
      </c>
      <c r="V6" s="141">
        <f>U6/T6*100</f>
        <v>71.428571428571431</v>
      </c>
      <c r="W6" s="139">
        <v>13</v>
      </c>
      <c r="X6" s="179">
        <v>6</v>
      </c>
      <c r="Y6" s="141">
        <f>X6/W6*100</f>
        <v>46.153846153846153</v>
      </c>
      <c r="Z6" s="139">
        <v>3</v>
      </c>
      <c r="AA6" s="179">
        <v>3</v>
      </c>
      <c r="AB6" s="141">
        <f t="shared" ref="AB6:AB14" si="4">AA6/Z6*100</f>
        <v>100</v>
      </c>
      <c r="AC6" s="139">
        <v>8</v>
      </c>
      <c r="AD6" s="179">
        <v>5</v>
      </c>
      <c r="AE6" s="141">
        <f t="shared" ref="AE6:AE37" si="5">AD6/AC6*100</f>
        <v>62.5</v>
      </c>
    </row>
    <row r="7" spans="1:43" ht="20.25" customHeight="1">
      <c r="A7" s="176" t="s">
        <v>40</v>
      </c>
      <c r="B7" s="139">
        <v>982</v>
      </c>
      <c r="C7" s="140">
        <v>483</v>
      </c>
      <c r="D7" s="141">
        <f t="shared" si="3"/>
        <v>49.185336048879833</v>
      </c>
      <c r="E7" s="139">
        <v>965</v>
      </c>
      <c r="F7" s="179">
        <v>497</v>
      </c>
      <c r="G7" s="141">
        <f>F7/E7*100</f>
        <v>51.502590673575135</v>
      </c>
      <c r="H7" s="139">
        <v>877</v>
      </c>
      <c r="I7" s="179">
        <v>482</v>
      </c>
      <c r="J7" s="141">
        <f>I7/H7*100</f>
        <v>54.960091220068421</v>
      </c>
      <c r="K7" s="139">
        <v>712</v>
      </c>
      <c r="L7" s="179">
        <v>376</v>
      </c>
      <c r="M7" s="141">
        <f>L7/K7*100</f>
        <v>52.80898876404494</v>
      </c>
      <c r="N7" s="139">
        <v>754</v>
      </c>
      <c r="O7" s="179">
        <v>386</v>
      </c>
      <c r="P7" s="141">
        <f>O7/N7*100</f>
        <v>51.193633952254643</v>
      </c>
      <c r="Q7" s="139">
        <v>606</v>
      </c>
      <c r="R7" s="179">
        <v>294</v>
      </c>
      <c r="S7" s="141">
        <f>R7/Q7*100</f>
        <v>48.514851485148512</v>
      </c>
      <c r="T7" s="139">
        <v>563</v>
      </c>
      <c r="U7" s="179">
        <v>284</v>
      </c>
      <c r="V7" s="141">
        <f>U7/T7*100</f>
        <v>50.444049733570161</v>
      </c>
      <c r="W7" s="139">
        <v>927</v>
      </c>
      <c r="X7" s="179">
        <v>472</v>
      </c>
      <c r="Y7" s="141">
        <f>X7/W7*100</f>
        <v>50.916936353829556</v>
      </c>
      <c r="Z7" s="139">
        <v>824</v>
      </c>
      <c r="AA7" s="179">
        <v>394</v>
      </c>
      <c r="AB7" s="141">
        <f t="shared" si="4"/>
        <v>47.815533980582522</v>
      </c>
      <c r="AC7" s="139">
        <v>767</v>
      </c>
      <c r="AD7" s="179">
        <v>420</v>
      </c>
      <c r="AE7" s="141">
        <f t="shared" si="5"/>
        <v>54.758800521512384</v>
      </c>
    </row>
    <row r="8" spans="1:43" ht="20.25" customHeight="1">
      <c r="A8" s="176" t="s">
        <v>216</v>
      </c>
      <c r="B8" s="139">
        <v>6</v>
      </c>
      <c r="C8" s="140">
        <v>1</v>
      </c>
      <c r="D8" s="141">
        <f t="shared" si="3"/>
        <v>16.666666666666664</v>
      </c>
      <c r="E8" s="139">
        <v>1</v>
      </c>
      <c r="F8" s="179">
        <v>0</v>
      </c>
      <c r="G8" s="179">
        <v>0</v>
      </c>
      <c r="H8" s="139">
        <v>2</v>
      </c>
      <c r="I8" s="179">
        <v>0</v>
      </c>
      <c r="J8" s="179">
        <v>0</v>
      </c>
      <c r="K8" s="139">
        <v>3</v>
      </c>
      <c r="L8" s="179">
        <v>0</v>
      </c>
      <c r="M8" s="179">
        <v>0</v>
      </c>
      <c r="N8" s="139">
        <v>1</v>
      </c>
      <c r="O8" s="179">
        <v>0</v>
      </c>
      <c r="P8" s="179">
        <v>0</v>
      </c>
      <c r="Q8" s="139">
        <v>1</v>
      </c>
      <c r="R8" s="179">
        <v>0</v>
      </c>
      <c r="S8" s="179">
        <v>0</v>
      </c>
      <c r="T8" s="139">
        <v>1</v>
      </c>
      <c r="U8" s="179">
        <v>0</v>
      </c>
      <c r="V8" s="179">
        <v>0</v>
      </c>
      <c r="W8" s="139">
        <v>1</v>
      </c>
      <c r="X8" s="179">
        <v>0</v>
      </c>
      <c r="Y8" s="179">
        <v>0</v>
      </c>
      <c r="Z8" s="139">
        <v>3</v>
      </c>
      <c r="AA8" s="179">
        <v>1</v>
      </c>
      <c r="AB8" s="141">
        <f t="shared" si="4"/>
        <v>33.333333333333329</v>
      </c>
      <c r="AC8" s="139">
        <v>2</v>
      </c>
      <c r="AD8" s="179">
        <v>1</v>
      </c>
      <c r="AE8" s="141">
        <f t="shared" si="5"/>
        <v>50</v>
      </c>
    </row>
    <row r="9" spans="1:43" ht="20.25" customHeight="1">
      <c r="A9" s="176" t="s">
        <v>176</v>
      </c>
      <c r="B9" s="139">
        <v>72</v>
      </c>
      <c r="C9" s="140">
        <v>21</v>
      </c>
      <c r="D9" s="141">
        <f t="shared" si="3"/>
        <v>29.166666666666668</v>
      </c>
      <c r="E9" s="139">
        <v>84</v>
      </c>
      <c r="F9" s="179">
        <v>21</v>
      </c>
      <c r="G9" s="141">
        <f t="shared" ref="G9:G14" si="6">F9/E9*100</f>
        <v>25</v>
      </c>
      <c r="H9" s="139">
        <v>59</v>
      </c>
      <c r="I9" s="179">
        <v>15</v>
      </c>
      <c r="J9" s="141">
        <f t="shared" ref="J9:J14" si="7">I9/H9*100</f>
        <v>25.423728813559322</v>
      </c>
      <c r="K9" s="139">
        <v>82</v>
      </c>
      <c r="L9" s="179">
        <v>23</v>
      </c>
      <c r="M9" s="141">
        <f t="shared" ref="M9:M14" si="8">L9/K9*100</f>
        <v>28.04878048780488</v>
      </c>
      <c r="N9" s="139">
        <v>39</v>
      </c>
      <c r="O9" s="179">
        <v>11</v>
      </c>
      <c r="P9" s="141">
        <f t="shared" ref="P9:P14" si="9">O9/N9*100</f>
        <v>28.205128205128204</v>
      </c>
      <c r="Q9" s="139">
        <v>50</v>
      </c>
      <c r="R9" s="179">
        <v>13</v>
      </c>
      <c r="S9" s="141">
        <f t="shared" ref="S9:S14" si="10">R9/Q9*100</f>
        <v>26</v>
      </c>
      <c r="T9" s="139">
        <v>63</v>
      </c>
      <c r="U9" s="179">
        <v>19</v>
      </c>
      <c r="V9" s="141">
        <f>U9/T9*100</f>
        <v>30.158730158730158</v>
      </c>
      <c r="W9" s="139">
        <v>74</v>
      </c>
      <c r="X9" s="179">
        <v>24</v>
      </c>
      <c r="Y9" s="141">
        <f t="shared" ref="Y9:Y14" si="11">X9/W9*100</f>
        <v>32.432432432432435</v>
      </c>
      <c r="Z9" s="139">
        <v>83</v>
      </c>
      <c r="AA9" s="179">
        <v>22</v>
      </c>
      <c r="AB9" s="141">
        <f t="shared" si="4"/>
        <v>26.506024096385545</v>
      </c>
      <c r="AC9" s="139">
        <v>73</v>
      </c>
      <c r="AD9" s="179">
        <v>32</v>
      </c>
      <c r="AE9" s="141">
        <f t="shared" si="5"/>
        <v>43.835616438356162</v>
      </c>
    </row>
    <row r="10" spans="1:43" ht="20.25" customHeight="1">
      <c r="A10" s="176" t="s">
        <v>16</v>
      </c>
      <c r="B10" s="139">
        <v>364</v>
      </c>
      <c r="C10" s="140">
        <v>186</v>
      </c>
      <c r="D10" s="141">
        <f t="shared" si="3"/>
        <v>51.098901098901095</v>
      </c>
      <c r="E10" s="139">
        <v>354</v>
      </c>
      <c r="F10" s="179">
        <v>189</v>
      </c>
      <c r="G10" s="141">
        <f t="shared" si="6"/>
        <v>53.389830508474581</v>
      </c>
      <c r="H10" s="139">
        <v>319</v>
      </c>
      <c r="I10" s="179">
        <v>169</v>
      </c>
      <c r="J10" s="141">
        <f t="shared" si="7"/>
        <v>52.978056426332287</v>
      </c>
      <c r="K10" s="139">
        <v>327</v>
      </c>
      <c r="L10" s="179">
        <v>182</v>
      </c>
      <c r="M10" s="141">
        <f t="shared" si="8"/>
        <v>55.657492354740057</v>
      </c>
      <c r="N10" s="139">
        <v>347</v>
      </c>
      <c r="O10" s="179">
        <v>187</v>
      </c>
      <c r="P10" s="141">
        <f t="shared" si="9"/>
        <v>53.89048991354467</v>
      </c>
      <c r="Q10" s="139">
        <v>342</v>
      </c>
      <c r="R10" s="179">
        <v>171</v>
      </c>
      <c r="S10" s="141">
        <f t="shared" si="10"/>
        <v>50</v>
      </c>
      <c r="T10" s="139">
        <v>329</v>
      </c>
      <c r="U10" s="179">
        <v>170</v>
      </c>
      <c r="V10" s="141">
        <f>U10/T10*100</f>
        <v>51.671732522796354</v>
      </c>
      <c r="W10" s="139">
        <v>135</v>
      </c>
      <c r="X10" s="179">
        <v>69</v>
      </c>
      <c r="Y10" s="141">
        <f t="shared" si="11"/>
        <v>51.111111111111107</v>
      </c>
      <c r="Z10" s="139">
        <v>6</v>
      </c>
      <c r="AA10" s="179">
        <v>1</v>
      </c>
      <c r="AB10" s="141">
        <f t="shared" si="4"/>
        <v>16.666666666666664</v>
      </c>
      <c r="AC10" s="139">
        <v>15</v>
      </c>
      <c r="AD10" s="179">
        <v>6</v>
      </c>
      <c r="AE10" s="141">
        <f t="shared" si="5"/>
        <v>40</v>
      </c>
    </row>
    <row r="11" spans="1:43" ht="20.25" customHeight="1">
      <c r="A11" s="176" t="s">
        <v>190</v>
      </c>
      <c r="B11" s="139">
        <v>13</v>
      </c>
      <c r="C11" s="140">
        <v>1</v>
      </c>
      <c r="D11" s="141">
        <f t="shared" si="3"/>
        <v>7.6923076923076925</v>
      </c>
      <c r="E11" s="139">
        <v>10</v>
      </c>
      <c r="F11" s="179">
        <v>2</v>
      </c>
      <c r="G11" s="141">
        <f t="shared" si="6"/>
        <v>20</v>
      </c>
      <c r="H11" s="139">
        <v>19</v>
      </c>
      <c r="I11" s="179">
        <v>1</v>
      </c>
      <c r="J11" s="141">
        <f t="shared" si="7"/>
        <v>5.2631578947368416</v>
      </c>
      <c r="K11" s="139">
        <v>7</v>
      </c>
      <c r="L11" s="179">
        <v>3</v>
      </c>
      <c r="M11" s="141">
        <f t="shared" si="8"/>
        <v>42.857142857142854</v>
      </c>
      <c r="N11" s="139">
        <v>8</v>
      </c>
      <c r="O11" s="179">
        <v>4</v>
      </c>
      <c r="P11" s="141">
        <f t="shared" si="9"/>
        <v>50</v>
      </c>
      <c r="Q11" s="139">
        <v>19</v>
      </c>
      <c r="R11" s="179">
        <v>2</v>
      </c>
      <c r="S11" s="141">
        <f t="shared" si="10"/>
        <v>10.526315789473683</v>
      </c>
      <c r="T11" s="139">
        <v>7</v>
      </c>
      <c r="U11" s="179">
        <v>0</v>
      </c>
      <c r="V11" s="179">
        <v>0</v>
      </c>
      <c r="W11" s="139">
        <v>10</v>
      </c>
      <c r="X11" s="179">
        <v>2</v>
      </c>
      <c r="Y11" s="141">
        <f t="shared" si="11"/>
        <v>20</v>
      </c>
      <c r="Z11" s="139">
        <v>19</v>
      </c>
      <c r="AA11" s="179">
        <v>7</v>
      </c>
      <c r="AB11" s="141">
        <f t="shared" si="4"/>
        <v>36.84210526315789</v>
      </c>
      <c r="AC11" s="139">
        <v>5</v>
      </c>
      <c r="AD11" s="179">
        <v>2</v>
      </c>
      <c r="AE11" s="141">
        <f t="shared" si="5"/>
        <v>40</v>
      </c>
    </row>
    <row r="12" spans="1:43" ht="20.25" customHeight="1">
      <c r="A12" s="176" t="s">
        <v>37</v>
      </c>
      <c r="B12" s="139">
        <v>190</v>
      </c>
      <c r="C12" s="140">
        <v>59</v>
      </c>
      <c r="D12" s="141">
        <f t="shared" si="3"/>
        <v>31.05263157894737</v>
      </c>
      <c r="E12" s="139">
        <v>224</v>
      </c>
      <c r="F12" s="179">
        <v>80</v>
      </c>
      <c r="G12" s="141">
        <f t="shared" si="6"/>
        <v>35.714285714285715</v>
      </c>
      <c r="H12" s="139">
        <v>211</v>
      </c>
      <c r="I12" s="179">
        <v>96</v>
      </c>
      <c r="J12" s="141">
        <f t="shared" si="7"/>
        <v>45.497630331753555</v>
      </c>
      <c r="K12" s="139">
        <v>239</v>
      </c>
      <c r="L12" s="179">
        <v>82</v>
      </c>
      <c r="M12" s="141">
        <f t="shared" si="8"/>
        <v>34.309623430962347</v>
      </c>
      <c r="N12" s="139">
        <v>187</v>
      </c>
      <c r="O12" s="179">
        <v>68</v>
      </c>
      <c r="P12" s="141">
        <f t="shared" si="9"/>
        <v>36.363636363636367</v>
      </c>
      <c r="Q12" s="139">
        <v>198</v>
      </c>
      <c r="R12" s="179">
        <v>61</v>
      </c>
      <c r="S12" s="141">
        <f t="shared" si="10"/>
        <v>30.808080808080806</v>
      </c>
      <c r="T12" s="139">
        <v>209</v>
      </c>
      <c r="U12" s="179">
        <v>74</v>
      </c>
      <c r="V12" s="141">
        <f>U12/T12*100</f>
        <v>35.406698564593306</v>
      </c>
      <c r="W12" s="139">
        <v>343</v>
      </c>
      <c r="X12" s="179">
        <v>157</v>
      </c>
      <c r="Y12" s="141">
        <f t="shared" si="11"/>
        <v>45.772594752186592</v>
      </c>
      <c r="Z12" s="139">
        <v>420</v>
      </c>
      <c r="AA12" s="179">
        <v>161</v>
      </c>
      <c r="AB12" s="141">
        <f t="shared" si="4"/>
        <v>38.333333333333336</v>
      </c>
      <c r="AC12" s="139">
        <v>350</v>
      </c>
      <c r="AD12" s="179">
        <v>134</v>
      </c>
      <c r="AE12" s="141">
        <f t="shared" si="5"/>
        <v>38.285714285714285</v>
      </c>
    </row>
    <row r="13" spans="1:43" ht="20.25" customHeight="1">
      <c r="A13" s="176" t="s">
        <v>182</v>
      </c>
      <c r="B13" s="139">
        <v>102</v>
      </c>
      <c r="C13" s="140">
        <v>34</v>
      </c>
      <c r="D13" s="141">
        <f t="shared" si="3"/>
        <v>33.333333333333329</v>
      </c>
      <c r="E13" s="139">
        <v>29</v>
      </c>
      <c r="F13" s="179">
        <v>6</v>
      </c>
      <c r="G13" s="141">
        <f t="shared" si="6"/>
        <v>20.689655172413794</v>
      </c>
      <c r="H13" s="139">
        <v>693</v>
      </c>
      <c r="I13" s="179">
        <v>214</v>
      </c>
      <c r="J13" s="141">
        <f t="shared" si="7"/>
        <v>30.880230880230879</v>
      </c>
      <c r="K13" s="139">
        <v>256</v>
      </c>
      <c r="L13" s="179">
        <v>62</v>
      </c>
      <c r="M13" s="141">
        <f t="shared" si="8"/>
        <v>24.21875</v>
      </c>
      <c r="N13" s="139">
        <v>134</v>
      </c>
      <c r="O13" s="179">
        <v>50</v>
      </c>
      <c r="P13" s="141">
        <f t="shared" si="9"/>
        <v>37.313432835820898</v>
      </c>
      <c r="Q13" s="139">
        <v>40</v>
      </c>
      <c r="R13" s="179">
        <v>10</v>
      </c>
      <c r="S13" s="141">
        <f t="shared" si="10"/>
        <v>25</v>
      </c>
      <c r="T13" s="139">
        <v>528</v>
      </c>
      <c r="U13" s="179">
        <v>169</v>
      </c>
      <c r="V13" s="141">
        <f>U13/T13*100</f>
        <v>32.007575757575758</v>
      </c>
      <c r="W13" s="139">
        <v>241</v>
      </c>
      <c r="X13" s="179">
        <v>66</v>
      </c>
      <c r="Y13" s="141">
        <f t="shared" si="11"/>
        <v>27.385892116182575</v>
      </c>
      <c r="Z13" s="139">
        <v>99</v>
      </c>
      <c r="AA13" s="179">
        <v>22</v>
      </c>
      <c r="AB13" s="141">
        <f t="shared" si="4"/>
        <v>22.222222222222221</v>
      </c>
      <c r="AC13" s="139">
        <v>26</v>
      </c>
      <c r="AD13" s="179">
        <v>9</v>
      </c>
      <c r="AE13" s="141">
        <f t="shared" si="5"/>
        <v>34.615384615384613</v>
      </c>
    </row>
    <row r="14" spans="1:43" ht="20.25" customHeight="1">
      <c r="A14" s="176" t="s">
        <v>167</v>
      </c>
      <c r="B14" s="139">
        <v>346</v>
      </c>
      <c r="C14" s="140">
        <v>63</v>
      </c>
      <c r="D14" s="141">
        <f t="shared" si="3"/>
        <v>18.20809248554913</v>
      </c>
      <c r="E14" s="139">
        <v>321</v>
      </c>
      <c r="F14" s="179">
        <v>49</v>
      </c>
      <c r="G14" s="141">
        <f t="shared" si="6"/>
        <v>15.264797507788161</v>
      </c>
      <c r="H14" s="139">
        <v>235</v>
      </c>
      <c r="I14" s="179">
        <v>53</v>
      </c>
      <c r="J14" s="141">
        <f t="shared" si="7"/>
        <v>22.553191489361701</v>
      </c>
      <c r="K14" s="139">
        <v>213</v>
      </c>
      <c r="L14" s="179">
        <v>56</v>
      </c>
      <c r="M14" s="141">
        <f t="shared" si="8"/>
        <v>26.291079812206576</v>
      </c>
      <c r="N14" s="139">
        <v>180</v>
      </c>
      <c r="O14" s="179">
        <v>36</v>
      </c>
      <c r="P14" s="141">
        <f t="shared" si="9"/>
        <v>20</v>
      </c>
      <c r="Q14" s="139">
        <v>175</v>
      </c>
      <c r="R14" s="179">
        <v>43</v>
      </c>
      <c r="S14" s="141">
        <f t="shared" si="10"/>
        <v>24.571428571428573</v>
      </c>
      <c r="T14" s="139">
        <v>161</v>
      </c>
      <c r="U14" s="179">
        <v>60</v>
      </c>
      <c r="V14" s="141">
        <f>U14/T14*100</f>
        <v>37.267080745341616</v>
      </c>
      <c r="W14" s="139">
        <v>161</v>
      </c>
      <c r="X14" s="179">
        <v>73</v>
      </c>
      <c r="Y14" s="141">
        <f t="shared" si="11"/>
        <v>45.341614906832298</v>
      </c>
      <c r="Z14" s="139">
        <v>134</v>
      </c>
      <c r="AA14" s="179">
        <v>53</v>
      </c>
      <c r="AB14" s="141">
        <f t="shared" si="4"/>
        <v>39.552238805970148</v>
      </c>
      <c r="AC14" s="139">
        <v>164</v>
      </c>
      <c r="AD14" s="179">
        <v>55</v>
      </c>
      <c r="AE14" s="141">
        <f t="shared" si="5"/>
        <v>33.536585365853661</v>
      </c>
    </row>
    <row r="15" spans="1:43" ht="20.25" customHeight="1">
      <c r="A15" s="176" t="s">
        <v>243</v>
      </c>
      <c r="B15" s="139">
        <v>1</v>
      </c>
      <c r="C15" s="140">
        <v>0</v>
      </c>
      <c r="D15" s="140">
        <v>0</v>
      </c>
      <c r="E15" s="139">
        <v>1</v>
      </c>
      <c r="F15" s="179">
        <v>0</v>
      </c>
      <c r="G15" s="179">
        <v>0</v>
      </c>
      <c r="H15" s="139">
        <v>0</v>
      </c>
      <c r="I15" s="179">
        <v>0</v>
      </c>
      <c r="J15" s="179">
        <v>0</v>
      </c>
      <c r="K15" s="139">
        <v>0</v>
      </c>
      <c r="L15" s="179">
        <v>0</v>
      </c>
      <c r="M15" s="179">
        <v>0</v>
      </c>
      <c r="N15" s="139">
        <v>1</v>
      </c>
      <c r="O15" s="179">
        <v>0</v>
      </c>
      <c r="P15" s="179">
        <v>0</v>
      </c>
      <c r="Q15" s="139">
        <v>0</v>
      </c>
      <c r="R15" s="179">
        <v>0</v>
      </c>
      <c r="S15" s="179">
        <v>0</v>
      </c>
      <c r="T15" s="139">
        <v>0</v>
      </c>
      <c r="U15" s="179">
        <v>0</v>
      </c>
      <c r="V15" s="179">
        <v>0</v>
      </c>
      <c r="W15" s="139">
        <v>1</v>
      </c>
      <c r="X15" s="179">
        <v>0</v>
      </c>
      <c r="Y15" s="179">
        <v>0</v>
      </c>
      <c r="Z15" s="139">
        <v>0</v>
      </c>
      <c r="AA15" s="179">
        <v>0</v>
      </c>
      <c r="AB15" s="179">
        <v>0</v>
      </c>
      <c r="AC15" s="139">
        <v>3</v>
      </c>
      <c r="AD15" s="179">
        <v>1</v>
      </c>
      <c r="AE15" s="141">
        <f t="shared" si="5"/>
        <v>33.333333333333329</v>
      </c>
    </row>
    <row r="16" spans="1:43" ht="20.25" customHeight="1">
      <c r="A16" s="176" t="s">
        <v>178</v>
      </c>
      <c r="B16" s="139">
        <v>353</v>
      </c>
      <c r="C16" s="140">
        <v>102</v>
      </c>
      <c r="D16" s="141">
        <f t="shared" ref="D16:D43" si="12">C16/B16*100</f>
        <v>28.895184135977338</v>
      </c>
      <c r="E16" s="139">
        <v>342</v>
      </c>
      <c r="F16" s="179">
        <v>118</v>
      </c>
      <c r="G16" s="141">
        <f t="shared" ref="G16:G29" si="13">F16/E16*100</f>
        <v>34.502923976608187</v>
      </c>
      <c r="H16" s="139">
        <v>373</v>
      </c>
      <c r="I16" s="179">
        <v>107</v>
      </c>
      <c r="J16" s="141">
        <f t="shared" ref="J16:J47" si="14">I16/H16*100</f>
        <v>28.686327077747993</v>
      </c>
      <c r="K16" s="139">
        <v>377</v>
      </c>
      <c r="L16" s="179">
        <v>112</v>
      </c>
      <c r="M16" s="141">
        <f t="shared" ref="M16:M47" si="15">L16/K16*100</f>
        <v>29.708222811671085</v>
      </c>
      <c r="N16" s="139">
        <v>342</v>
      </c>
      <c r="O16" s="179">
        <v>99</v>
      </c>
      <c r="P16" s="141">
        <f t="shared" ref="P16:P36" si="16">O16/N16*100</f>
        <v>28.947368421052634</v>
      </c>
      <c r="Q16" s="139">
        <v>395</v>
      </c>
      <c r="R16" s="179">
        <v>110</v>
      </c>
      <c r="S16" s="141">
        <f t="shared" ref="S16:S36" si="17">R16/Q16*100</f>
        <v>27.848101265822784</v>
      </c>
      <c r="T16" s="139">
        <v>329</v>
      </c>
      <c r="U16" s="179">
        <v>94</v>
      </c>
      <c r="V16" s="141">
        <f t="shared" ref="V16:V47" si="18">U16/T16*100</f>
        <v>28.571428571428569</v>
      </c>
      <c r="W16" s="139">
        <v>355</v>
      </c>
      <c r="X16" s="179">
        <v>104</v>
      </c>
      <c r="Y16" s="141">
        <f t="shared" ref="Y16:Y60" si="19">X16/W16*100</f>
        <v>29.295774647887324</v>
      </c>
      <c r="Z16" s="139">
        <v>284</v>
      </c>
      <c r="AA16" s="179">
        <v>81</v>
      </c>
      <c r="AB16" s="141">
        <f t="shared" ref="AB16:AB36" si="20">AA16/Z16*100</f>
        <v>28.52112676056338</v>
      </c>
      <c r="AC16" s="139">
        <v>305</v>
      </c>
      <c r="AD16" s="179">
        <v>101</v>
      </c>
      <c r="AE16" s="141">
        <f t="shared" si="5"/>
        <v>33.114754098360656</v>
      </c>
    </row>
    <row r="17" spans="1:31" ht="20.25" customHeight="1">
      <c r="A17" s="176" t="s">
        <v>38</v>
      </c>
      <c r="B17" s="139">
        <v>7</v>
      </c>
      <c r="C17" s="140">
        <v>2</v>
      </c>
      <c r="D17" s="141">
        <f t="shared" si="12"/>
        <v>28.571428571428569</v>
      </c>
      <c r="E17" s="142">
        <v>27</v>
      </c>
      <c r="F17" s="140">
        <v>13</v>
      </c>
      <c r="G17" s="141">
        <f t="shared" si="13"/>
        <v>48.148148148148145</v>
      </c>
      <c r="H17" s="142">
        <v>7</v>
      </c>
      <c r="I17" s="140">
        <v>5</v>
      </c>
      <c r="J17" s="141">
        <f t="shared" si="14"/>
        <v>71.428571428571431</v>
      </c>
      <c r="K17" s="142">
        <v>9</v>
      </c>
      <c r="L17" s="140">
        <v>3</v>
      </c>
      <c r="M17" s="141">
        <f t="shared" si="15"/>
        <v>33.333333333333329</v>
      </c>
      <c r="N17" s="142">
        <v>3</v>
      </c>
      <c r="O17" s="140">
        <v>1</v>
      </c>
      <c r="P17" s="141">
        <f t="shared" si="16"/>
        <v>33.333333333333329</v>
      </c>
      <c r="Q17" s="142">
        <v>160</v>
      </c>
      <c r="R17" s="140">
        <v>53</v>
      </c>
      <c r="S17" s="141">
        <f t="shared" si="17"/>
        <v>33.125</v>
      </c>
      <c r="T17" s="142">
        <v>281</v>
      </c>
      <c r="U17" s="140">
        <v>105</v>
      </c>
      <c r="V17" s="141">
        <f t="shared" si="18"/>
        <v>37.366548042704629</v>
      </c>
      <c r="W17" s="142">
        <v>441</v>
      </c>
      <c r="X17" s="140">
        <v>159</v>
      </c>
      <c r="Y17" s="141">
        <f t="shared" si="19"/>
        <v>36.054421768707485</v>
      </c>
      <c r="Z17" s="142">
        <v>2573</v>
      </c>
      <c r="AA17" s="140">
        <v>949</v>
      </c>
      <c r="AB17" s="141">
        <f t="shared" si="20"/>
        <v>36.88301593470657</v>
      </c>
      <c r="AC17" s="142">
        <v>8088</v>
      </c>
      <c r="AD17" s="140">
        <v>2543</v>
      </c>
      <c r="AE17" s="141">
        <f t="shared" si="5"/>
        <v>31.441641938674579</v>
      </c>
    </row>
    <row r="18" spans="1:31" ht="20.25" customHeight="1">
      <c r="A18" s="176" t="s">
        <v>174</v>
      </c>
      <c r="B18" s="139">
        <v>163</v>
      </c>
      <c r="C18" s="140">
        <v>70</v>
      </c>
      <c r="D18" s="141">
        <f t="shared" si="12"/>
        <v>42.944785276073624</v>
      </c>
      <c r="E18" s="139">
        <v>72</v>
      </c>
      <c r="F18" s="179">
        <v>25</v>
      </c>
      <c r="G18" s="141">
        <f t="shared" si="13"/>
        <v>34.722222222222221</v>
      </c>
      <c r="H18" s="139">
        <v>140</v>
      </c>
      <c r="I18" s="179">
        <v>59</v>
      </c>
      <c r="J18" s="141">
        <f t="shared" si="14"/>
        <v>42.142857142857146</v>
      </c>
      <c r="K18" s="139">
        <v>53</v>
      </c>
      <c r="L18" s="179">
        <v>22</v>
      </c>
      <c r="M18" s="141">
        <f t="shared" si="15"/>
        <v>41.509433962264154</v>
      </c>
      <c r="N18" s="139">
        <v>84</v>
      </c>
      <c r="O18" s="179">
        <v>36</v>
      </c>
      <c r="P18" s="141">
        <f t="shared" si="16"/>
        <v>42.857142857142854</v>
      </c>
      <c r="Q18" s="139">
        <v>85</v>
      </c>
      <c r="R18" s="179">
        <v>42</v>
      </c>
      <c r="S18" s="141">
        <f t="shared" si="17"/>
        <v>49.411764705882355</v>
      </c>
      <c r="T18" s="139">
        <v>97</v>
      </c>
      <c r="U18" s="179">
        <v>34</v>
      </c>
      <c r="V18" s="141">
        <f t="shared" si="18"/>
        <v>35.051546391752574</v>
      </c>
      <c r="W18" s="139">
        <v>57</v>
      </c>
      <c r="X18" s="179">
        <v>19</v>
      </c>
      <c r="Y18" s="141">
        <f t="shared" si="19"/>
        <v>33.333333333333329</v>
      </c>
      <c r="Z18" s="139">
        <v>70</v>
      </c>
      <c r="AA18" s="179">
        <v>22</v>
      </c>
      <c r="AB18" s="141">
        <f t="shared" si="20"/>
        <v>31.428571428571427</v>
      </c>
      <c r="AC18" s="139">
        <v>87</v>
      </c>
      <c r="AD18" s="179">
        <v>27</v>
      </c>
      <c r="AE18" s="141">
        <f t="shared" si="5"/>
        <v>31.03448275862069</v>
      </c>
    </row>
    <row r="19" spans="1:31" ht="20.25" customHeight="1">
      <c r="A19" s="176" t="s">
        <v>179</v>
      </c>
      <c r="B19" s="139">
        <v>153</v>
      </c>
      <c r="C19" s="140">
        <v>37</v>
      </c>
      <c r="D19" s="141">
        <f t="shared" si="12"/>
        <v>24.183006535947712</v>
      </c>
      <c r="E19" s="139">
        <v>130</v>
      </c>
      <c r="F19" s="179">
        <v>33</v>
      </c>
      <c r="G19" s="141">
        <f t="shared" si="13"/>
        <v>25.384615384615383</v>
      </c>
      <c r="H19" s="139">
        <v>144</v>
      </c>
      <c r="I19" s="179">
        <v>42</v>
      </c>
      <c r="J19" s="141">
        <f t="shared" si="14"/>
        <v>29.166666666666668</v>
      </c>
      <c r="K19" s="139">
        <v>181</v>
      </c>
      <c r="L19" s="179">
        <v>67</v>
      </c>
      <c r="M19" s="141">
        <f t="shared" si="15"/>
        <v>37.016574585635361</v>
      </c>
      <c r="N19" s="139">
        <v>232</v>
      </c>
      <c r="O19" s="179">
        <v>82</v>
      </c>
      <c r="P19" s="141">
        <f t="shared" si="16"/>
        <v>35.344827586206897</v>
      </c>
      <c r="Q19" s="139">
        <v>228</v>
      </c>
      <c r="R19" s="179">
        <v>84</v>
      </c>
      <c r="S19" s="141">
        <f t="shared" si="17"/>
        <v>36.84210526315789</v>
      </c>
      <c r="T19" s="139">
        <v>288</v>
      </c>
      <c r="U19" s="179">
        <v>99</v>
      </c>
      <c r="V19" s="141">
        <f t="shared" si="18"/>
        <v>34.375</v>
      </c>
      <c r="W19" s="139">
        <v>374</v>
      </c>
      <c r="X19" s="179">
        <v>109</v>
      </c>
      <c r="Y19" s="141">
        <f t="shared" si="19"/>
        <v>29.144385026737968</v>
      </c>
      <c r="Z19" s="139">
        <v>409</v>
      </c>
      <c r="AA19" s="179">
        <v>103</v>
      </c>
      <c r="AB19" s="141">
        <f t="shared" si="20"/>
        <v>25.183374083129586</v>
      </c>
      <c r="AC19" s="139">
        <v>404</v>
      </c>
      <c r="AD19" s="179">
        <v>125</v>
      </c>
      <c r="AE19" s="141">
        <f t="shared" si="5"/>
        <v>30.940594059405939</v>
      </c>
    </row>
    <row r="20" spans="1:31" ht="20.25" customHeight="1">
      <c r="A20" s="176" t="s">
        <v>23</v>
      </c>
      <c r="B20" s="139">
        <v>4467</v>
      </c>
      <c r="C20" s="140">
        <v>1232</v>
      </c>
      <c r="D20" s="141">
        <f t="shared" si="12"/>
        <v>27.580031340944704</v>
      </c>
      <c r="E20" s="142">
        <v>4740</v>
      </c>
      <c r="F20" s="140">
        <v>1358</v>
      </c>
      <c r="G20" s="141">
        <f t="shared" si="13"/>
        <v>28.649789029535867</v>
      </c>
      <c r="H20" s="142">
        <v>3813</v>
      </c>
      <c r="I20" s="140">
        <v>1075</v>
      </c>
      <c r="J20" s="141">
        <f t="shared" si="14"/>
        <v>28.193023865722527</v>
      </c>
      <c r="K20" s="142">
        <v>3462</v>
      </c>
      <c r="L20" s="140">
        <v>990</v>
      </c>
      <c r="M20" s="141">
        <f t="shared" si="15"/>
        <v>28.596187175043326</v>
      </c>
      <c r="N20" s="142">
        <v>3561</v>
      </c>
      <c r="O20" s="140">
        <v>1035</v>
      </c>
      <c r="P20" s="141">
        <f t="shared" si="16"/>
        <v>29.06486941870261</v>
      </c>
      <c r="Q20" s="142">
        <v>3450</v>
      </c>
      <c r="R20" s="140">
        <v>971</v>
      </c>
      <c r="S20" s="141">
        <f t="shared" si="17"/>
        <v>28.144927536231883</v>
      </c>
      <c r="T20" s="142">
        <v>3245</v>
      </c>
      <c r="U20" s="140">
        <v>979</v>
      </c>
      <c r="V20" s="141">
        <f t="shared" si="18"/>
        <v>30.16949152542373</v>
      </c>
      <c r="W20" s="142">
        <v>3164</v>
      </c>
      <c r="X20" s="140">
        <v>897</v>
      </c>
      <c r="Y20" s="141">
        <f t="shared" si="19"/>
        <v>28.350189633375471</v>
      </c>
      <c r="Z20" s="142">
        <v>2860</v>
      </c>
      <c r="AA20" s="140">
        <v>844</v>
      </c>
      <c r="AB20" s="141">
        <f t="shared" si="20"/>
        <v>29.510489510489514</v>
      </c>
      <c r="AC20" s="142">
        <v>3059</v>
      </c>
      <c r="AD20" s="140">
        <v>926</v>
      </c>
      <c r="AE20" s="141">
        <f t="shared" si="5"/>
        <v>30.271330500163451</v>
      </c>
    </row>
    <row r="21" spans="1:31" ht="20.25" customHeight="1">
      <c r="A21" s="176" t="s">
        <v>180</v>
      </c>
      <c r="B21" s="139">
        <v>160</v>
      </c>
      <c r="C21" s="140">
        <v>55</v>
      </c>
      <c r="D21" s="141">
        <f t="shared" si="12"/>
        <v>34.375</v>
      </c>
      <c r="E21" s="139">
        <v>147</v>
      </c>
      <c r="F21" s="179">
        <v>47</v>
      </c>
      <c r="G21" s="141">
        <f t="shared" si="13"/>
        <v>31.972789115646261</v>
      </c>
      <c r="H21" s="139">
        <v>112</v>
      </c>
      <c r="I21" s="179">
        <v>35</v>
      </c>
      <c r="J21" s="141">
        <f t="shared" si="14"/>
        <v>31.25</v>
      </c>
      <c r="K21" s="139">
        <v>73</v>
      </c>
      <c r="L21" s="179">
        <v>16</v>
      </c>
      <c r="M21" s="141">
        <f t="shared" si="15"/>
        <v>21.917808219178081</v>
      </c>
      <c r="N21" s="139">
        <v>79</v>
      </c>
      <c r="O21" s="179">
        <v>31</v>
      </c>
      <c r="P21" s="141">
        <f t="shared" si="16"/>
        <v>39.24050632911392</v>
      </c>
      <c r="Q21" s="139">
        <v>101</v>
      </c>
      <c r="R21" s="179">
        <v>31</v>
      </c>
      <c r="S21" s="141">
        <f t="shared" si="17"/>
        <v>30.693069306930692</v>
      </c>
      <c r="T21" s="139">
        <v>145</v>
      </c>
      <c r="U21" s="179">
        <v>42</v>
      </c>
      <c r="V21" s="141">
        <f t="shared" si="18"/>
        <v>28.965517241379313</v>
      </c>
      <c r="W21" s="139">
        <v>105</v>
      </c>
      <c r="X21" s="179">
        <v>30</v>
      </c>
      <c r="Y21" s="141">
        <f t="shared" si="19"/>
        <v>28.571428571428569</v>
      </c>
      <c r="Z21" s="139">
        <v>97</v>
      </c>
      <c r="AA21" s="179">
        <v>23</v>
      </c>
      <c r="AB21" s="141">
        <f t="shared" si="20"/>
        <v>23.711340206185564</v>
      </c>
      <c r="AC21" s="139">
        <v>87</v>
      </c>
      <c r="AD21" s="179">
        <v>26</v>
      </c>
      <c r="AE21" s="141">
        <f t="shared" si="5"/>
        <v>29.885057471264371</v>
      </c>
    </row>
    <row r="22" spans="1:31" ht="20.25" customHeight="1">
      <c r="A22" s="176" t="s">
        <v>173</v>
      </c>
      <c r="B22" s="139">
        <v>158</v>
      </c>
      <c r="C22" s="140">
        <v>45</v>
      </c>
      <c r="D22" s="141">
        <f t="shared" si="12"/>
        <v>28.481012658227851</v>
      </c>
      <c r="E22" s="139">
        <v>150</v>
      </c>
      <c r="F22" s="179">
        <v>37</v>
      </c>
      <c r="G22" s="141">
        <f t="shared" si="13"/>
        <v>24.666666666666668</v>
      </c>
      <c r="H22" s="139">
        <v>147</v>
      </c>
      <c r="I22" s="179">
        <v>38</v>
      </c>
      <c r="J22" s="141">
        <f t="shared" si="14"/>
        <v>25.850340136054424</v>
      </c>
      <c r="K22" s="139">
        <v>176</v>
      </c>
      <c r="L22" s="179">
        <v>43</v>
      </c>
      <c r="M22" s="141">
        <f t="shared" si="15"/>
        <v>24.431818181818183</v>
      </c>
      <c r="N22" s="139">
        <v>178</v>
      </c>
      <c r="O22" s="179">
        <v>60</v>
      </c>
      <c r="P22" s="141">
        <f t="shared" si="16"/>
        <v>33.707865168539328</v>
      </c>
      <c r="Q22" s="139">
        <v>175</v>
      </c>
      <c r="R22" s="179">
        <v>59</v>
      </c>
      <c r="S22" s="141">
        <f t="shared" si="17"/>
        <v>33.714285714285715</v>
      </c>
      <c r="T22" s="139">
        <v>188</v>
      </c>
      <c r="U22" s="179">
        <v>54</v>
      </c>
      <c r="V22" s="141">
        <f t="shared" si="18"/>
        <v>28.723404255319153</v>
      </c>
      <c r="W22" s="139">
        <v>189</v>
      </c>
      <c r="X22" s="179">
        <v>64</v>
      </c>
      <c r="Y22" s="141">
        <f t="shared" si="19"/>
        <v>33.862433862433861</v>
      </c>
      <c r="Z22" s="139">
        <v>198</v>
      </c>
      <c r="AA22" s="179">
        <v>65</v>
      </c>
      <c r="AB22" s="141">
        <f t="shared" si="20"/>
        <v>32.828282828282831</v>
      </c>
      <c r="AC22" s="139">
        <v>198</v>
      </c>
      <c r="AD22" s="179">
        <v>58</v>
      </c>
      <c r="AE22" s="141">
        <f t="shared" si="5"/>
        <v>29.292929292929294</v>
      </c>
    </row>
    <row r="23" spans="1:31" ht="20.25" customHeight="1">
      <c r="A23" s="176" t="s">
        <v>24</v>
      </c>
      <c r="B23" s="139">
        <v>9035</v>
      </c>
      <c r="C23" s="140">
        <v>2944</v>
      </c>
      <c r="D23" s="141">
        <f t="shared" si="12"/>
        <v>32.584394023242943</v>
      </c>
      <c r="E23" s="142">
        <v>8834</v>
      </c>
      <c r="F23" s="140">
        <v>2863</v>
      </c>
      <c r="G23" s="141">
        <f t="shared" si="13"/>
        <v>32.408874801901746</v>
      </c>
      <c r="H23" s="142">
        <v>8097</v>
      </c>
      <c r="I23" s="140">
        <v>2504</v>
      </c>
      <c r="J23" s="141">
        <f t="shared" si="14"/>
        <v>30.925033963196245</v>
      </c>
      <c r="K23" s="142">
        <v>8262</v>
      </c>
      <c r="L23" s="140">
        <v>2831</v>
      </c>
      <c r="M23" s="141">
        <f t="shared" si="15"/>
        <v>34.265311062696682</v>
      </c>
      <c r="N23" s="142">
        <v>7279</v>
      </c>
      <c r="O23" s="140">
        <v>2387</v>
      </c>
      <c r="P23" s="141">
        <f t="shared" si="16"/>
        <v>32.792966066767413</v>
      </c>
      <c r="Q23" s="142">
        <v>5400</v>
      </c>
      <c r="R23" s="140">
        <v>1424</v>
      </c>
      <c r="S23" s="141">
        <f t="shared" si="17"/>
        <v>26.37037037037037</v>
      </c>
      <c r="T23" s="142">
        <v>4823</v>
      </c>
      <c r="U23" s="140">
        <v>1398</v>
      </c>
      <c r="V23" s="141">
        <f t="shared" si="18"/>
        <v>28.986108231391249</v>
      </c>
      <c r="W23" s="142">
        <v>5971</v>
      </c>
      <c r="X23" s="140">
        <v>1673</v>
      </c>
      <c r="Y23" s="141">
        <f t="shared" si="19"/>
        <v>28.018757327080891</v>
      </c>
      <c r="Z23" s="142">
        <v>4193</v>
      </c>
      <c r="AA23" s="140">
        <v>1208</v>
      </c>
      <c r="AB23" s="141">
        <f t="shared" si="20"/>
        <v>28.809921297400432</v>
      </c>
      <c r="AC23" s="142">
        <v>3421</v>
      </c>
      <c r="AD23" s="140">
        <v>989</v>
      </c>
      <c r="AE23" s="141">
        <f t="shared" si="5"/>
        <v>28.909675533469748</v>
      </c>
    </row>
    <row r="24" spans="1:31" ht="20.25" customHeight="1">
      <c r="A24" s="176" t="s">
        <v>21</v>
      </c>
      <c r="B24" s="139">
        <v>1179</v>
      </c>
      <c r="C24" s="140">
        <v>455</v>
      </c>
      <c r="D24" s="141">
        <f t="shared" si="12"/>
        <v>38.59202714164546</v>
      </c>
      <c r="E24" s="142">
        <v>1145</v>
      </c>
      <c r="F24" s="140">
        <v>436</v>
      </c>
      <c r="G24" s="141">
        <f t="shared" si="13"/>
        <v>38.078602620087338</v>
      </c>
      <c r="H24" s="142">
        <v>1142</v>
      </c>
      <c r="I24" s="140">
        <v>414</v>
      </c>
      <c r="J24" s="141">
        <f t="shared" si="14"/>
        <v>36.252189141856391</v>
      </c>
      <c r="K24" s="142">
        <v>1194</v>
      </c>
      <c r="L24" s="140">
        <v>382</v>
      </c>
      <c r="M24" s="141">
        <f t="shared" si="15"/>
        <v>31.993299832495815</v>
      </c>
      <c r="N24" s="142">
        <v>1414</v>
      </c>
      <c r="O24" s="140">
        <v>483</v>
      </c>
      <c r="P24" s="141">
        <f t="shared" si="16"/>
        <v>34.158415841584159</v>
      </c>
      <c r="Q24" s="142">
        <v>1734</v>
      </c>
      <c r="R24" s="140">
        <v>588</v>
      </c>
      <c r="S24" s="141">
        <f t="shared" si="17"/>
        <v>33.910034602076124</v>
      </c>
      <c r="T24" s="142">
        <v>1712</v>
      </c>
      <c r="U24" s="140">
        <v>568</v>
      </c>
      <c r="V24" s="141">
        <f t="shared" si="18"/>
        <v>33.177570093457945</v>
      </c>
      <c r="W24" s="142">
        <v>1887</v>
      </c>
      <c r="X24" s="140">
        <v>617</v>
      </c>
      <c r="Y24" s="141">
        <f t="shared" si="19"/>
        <v>32.697403285638579</v>
      </c>
      <c r="Z24" s="142">
        <v>1839</v>
      </c>
      <c r="AA24" s="140">
        <v>584</v>
      </c>
      <c r="AB24" s="141">
        <f t="shared" si="20"/>
        <v>31.756389342033714</v>
      </c>
      <c r="AC24" s="142">
        <v>2263</v>
      </c>
      <c r="AD24" s="140">
        <v>650</v>
      </c>
      <c r="AE24" s="141">
        <f t="shared" si="5"/>
        <v>28.722934158197084</v>
      </c>
    </row>
    <row r="25" spans="1:31" ht="20.25" customHeight="1">
      <c r="A25" s="176" t="s">
        <v>184</v>
      </c>
      <c r="B25" s="139">
        <v>182</v>
      </c>
      <c r="C25" s="140">
        <v>45</v>
      </c>
      <c r="D25" s="141">
        <f t="shared" si="12"/>
        <v>24.725274725274726</v>
      </c>
      <c r="E25" s="139">
        <v>217</v>
      </c>
      <c r="F25" s="179">
        <v>51</v>
      </c>
      <c r="G25" s="141">
        <f t="shared" si="13"/>
        <v>23.502304147465438</v>
      </c>
      <c r="H25" s="139">
        <v>183</v>
      </c>
      <c r="I25" s="179">
        <v>58</v>
      </c>
      <c r="J25" s="141">
        <f t="shared" si="14"/>
        <v>31.693989071038253</v>
      </c>
      <c r="K25" s="139">
        <v>159</v>
      </c>
      <c r="L25" s="179">
        <v>31</v>
      </c>
      <c r="M25" s="141">
        <f t="shared" si="15"/>
        <v>19.49685534591195</v>
      </c>
      <c r="N25" s="139">
        <v>159</v>
      </c>
      <c r="O25" s="179">
        <v>32</v>
      </c>
      <c r="P25" s="141">
        <f t="shared" si="16"/>
        <v>20.125786163522015</v>
      </c>
      <c r="Q25" s="139">
        <v>136</v>
      </c>
      <c r="R25" s="179">
        <v>39</v>
      </c>
      <c r="S25" s="141">
        <f t="shared" si="17"/>
        <v>28.676470588235293</v>
      </c>
      <c r="T25" s="139">
        <v>182</v>
      </c>
      <c r="U25" s="179">
        <v>41</v>
      </c>
      <c r="V25" s="141">
        <f t="shared" si="18"/>
        <v>22.527472527472529</v>
      </c>
      <c r="W25" s="139">
        <v>179</v>
      </c>
      <c r="X25" s="179">
        <v>48</v>
      </c>
      <c r="Y25" s="141">
        <f t="shared" si="19"/>
        <v>26.815642458100559</v>
      </c>
      <c r="Z25" s="139">
        <v>148</v>
      </c>
      <c r="AA25" s="179">
        <v>45</v>
      </c>
      <c r="AB25" s="141">
        <f t="shared" si="20"/>
        <v>30.405405405405407</v>
      </c>
      <c r="AC25" s="139">
        <v>150</v>
      </c>
      <c r="AD25" s="179">
        <v>43</v>
      </c>
      <c r="AE25" s="141">
        <f t="shared" si="5"/>
        <v>28.666666666666668</v>
      </c>
    </row>
    <row r="26" spans="1:31" ht="20.25" customHeight="1">
      <c r="A26" s="176" t="s">
        <v>175</v>
      </c>
      <c r="B26" s="139">
        <v>342</v>
      </c>
      <c r="C26" s="140">
        <v>107</v>
      </c>
      <c r="D26" s="141">
        <f t="shared" si="12"/>
        <v>31.28654970760234</v>
      </c>
      <c r="E26" s="139">
        <v>327</v>
      </c>
      <c r="F26" s="179">
        <v>100</v>
      </c>
      <c r="G26" s="141">
        <f t="shared" si="13"/>
        <v>30.581039755351679</v>
      </c>
      <c r="H26" s="139">
        <v>322</v>
      </c>
      <c r="I26" s="179">
        <v>98</v>
      </c>
      <c r="J26" s="141">
        <f t="shared" si="14"/>
        <v>30.434782608695656</v>
      </c>
      <c r="K26" s="139">
        <v>282</v>
      </c>
      <c r="L26" s="179">
        <v>100</v>
      </c>
      <c r="M26" s="141">
        <f t="shared" si="15"/>
        <v>35.460992907801419</v>
      </c>
      <c r="N26" s="139">
        <v>325</v>
      </c>
      <c r="O26" s="179">
        <v>97</v>
      </c>
      <c r="P26" s="141">
        <f t="shared" si="16"/>
        <v>29.846153846153843</v>
      </c>
      <c r="Q26" s="139">
        <v>310</v>
      </c>
      <c r="R26" s="179">
        <v>85</v>
      </c>
      <c r="S26" s="141">
        <f t="shared" si="17"/>
        <v>27.419354838709676</v>
      </c>
      <c r="T26" s="139">
        <v>313</v>
      </c>
      <c r="U26" s="179">
        <v>106</v>
      </c>
      <c r="V26" s="141">
        <f t="shared" si="18"/>
        <v>33.865814696485621</v>
      </c>
      <c r="W26" s="139">
        <v>298</v>
      </c>
      <c r="X26" s="179">
        <v>98</v>
      </c>
      <c r="Y26" s="141">
        <f t="shared" si="19"/>
        <v>32.885906040268459</v>
      </c>
      <c r="Z26" s="139">
        <v>271</v>
      </c>
      <c r="AA26" s="179">
        <v>66</v>
      </c>
      <c r="AB26" s="141">
        <f t="shared" si="20"/>
        <v>24.354243542435423</v>
      </c>
      <c r="AC26" s="139">
        <v>287</v>
      </c>
      <c r="AD26" s="179">
        <v>81</v>
      </c>
      <c r="AE26" s="141">
        <f t="shared" si="5"/>
        <v>28.222996515679444</v>
      </c>
    </row>
    <row r="27" spans="1:31" ht="20.25" customHeight="1">
      <c r="A27" s="176" t="s">
        <v>35</v>
      </c>
      <c r="B27" s="139">
        <v>105</v>
      </c>
      <c r="C27" s="140">
        <v>31</v>
      </c>
      <c r="D27" s="141">
        <f t="shared" si="12"/>
        <v>29.523809523809526</v>
      </c>
      <c r="E27" s="139">
        <v>99</v>
      </c>
      <c r="F27" s="179">
        <v>27</v>
      </c>
      <c r="G27" s="141">
        <f t="shared" si="13"/>
        <v>27.27272727272727</v>
      </c>
      <c r="H27" s="139">
        <v>78</v>
      </c>
      <c r="I27" s="179">
        <v>21</v>
      </c>
      <c r="J27" s="141">
        <f t="shared" si="14"/>
        <v>26.923076923076923</v>
      </c>
      <c r="K27" s="139">
        <v>90</v>
      </c>
      <c r="L27" s="179">
        <v>19</v>
      </c>
      <c r="M27" s="141">
        <f t="shared" si="15"/>
        <v>21.111111111111111</v>
      </c>
      <c r="N27" s="139">
        <v>94</v>
      </c>
      <c r="O27" s="179">
        <v>20</v>
      </c>
      <c r="P27" s="141">
        <f t="shared" si="16"/>
        <v>21.276595744680851</v>
      </c>
      <c r="Q27" s="139">
        <v>111</v>
      </c>
      <c r="R27" s="179">
        <v>21</v>
      </c>
      <c r="S27" s="141">
        <f t="shared" si="17"/>
        <v>18.918918918918919</v>
      </c>
      <c r="T27" s="139">
        <v>160</v>
      </c>
      <c r="U27" s="179">
        <v>39</v>
      </c>
      <c r="V27" s="141">
        <f t="shared" si="18"/>
        <v>24.375</v>
      </c>
      <c r="W27" s="139">
        <v>150</v>
      </c>
      <c r="X27" s="179">
        <v>35</v>
      </c>
      <c r="Y27" s="141">
        <f t="shared" si="19"/>
        <v>23.333333333333332</v>
      </c>
      <c r="Z27" s="139">
        <v>86</v>
      </c>
      <c r="AA27" s="179">
        <v>27</v>
      </c>
      <c r="AB27" s="141">
        <f t="shared" si="20"/>
        <v>31.395348837209301</v>
      </c>
      <c r="AC27" s="139">
        <v>96</v>
      </c>
      <c r="AD27" s="179">
        <v>27</v>
      </c>
      <c r="AE27" s="141">
        <f t="shared" si="5"/>
        <v>28.125</v>
      </c>
    </row>
    <row r="28" spans="1:31" ht="20.25" customHeight="1">
      <c r="A28" s="176" t="s">
        <v>177</v>
      </c>
      <c r="B28" s="139">
        <v>8</v>
      </c>
      <c r="C28" s="140">
        <v>3</v>
      </c>
      <c r="D28" s="141">
        <f t="shared" si="12"/>
        <v>37.5</v>
      </c>
      <c r="E28" s="139">
        <v>18</v>
      </c>
      <c r="F28" s="179">
        <v>3</v>
      </c>
      <c r="G28" s="141">
        <f t="shared" si="13"/>
        <v>16.666666666666664</v>
      </c>
      <c r="H28" s="139">
        <v>49</v>
      </c>
      <c r="I28" s="179">
        <v>19</v>
      </c>
      <c r="J28" s="141">
        <f t="shared" si="14"/>
        <v>38.775510204081634</v>
      </c>
      <c r="K28" s="139">
        <v>69</v>
      </c>
      <c r="L28" s="179">
        <v>22</v>
      </c>
      <c r="M28" s="141">
        <f t="shared" si="15"/>
        <v>31.884057971014489</v>
      </c>
      <c r="N28" s="139">
        <v>56</v>
      </c>
      <c r="O28" s="179">
        <v>12</v>
      </c>
      <c r="P28" s="141">
        <f t="shared" si="16"/>
        <v>21.428571428571427</v>
      </c>
      <c r="Q28" s="139">
        <v>133</v>
      </c>
      <c r="R28" s="179">
        <v>40</v>
      </c>
      <c r="S28" s="141">
        <f t="shared" si="17"/>
        <v>30.075187969924812</v>
      </c>
      <c r="T28" s="139">
        <v>147</v>
      </c>
      <c r="U28" s="179">
        <v>50</v>
      </c>
      <c r="V28" s="141">
        <f t="shared" si="18"/>
        <v>34.013605442176868</v>
      </c>
      <c r="W28" s="139">
        <v>158</v>
      </c>
      <c r="X28" s="179">
        <v>50</v>
      </c>
      <c r="Y28" s="141">
        <f t="shared" si="19"/>
        <v>31.645569620253166</v>
      </c>
      <c r="Z28" s="139">
        <v>185</v>
      </c>
      <c r="AA28" s="179">
        <v>57</v>
      </c>
      <c r="AB28" s="141">
        <f t="shared" si="20"/>
        <v>30.810810810810814</v>
      </c>
      <c r="AC28" s="139">
        <v>372</v>
      </c>
      <c r="AD28" s="179">
        <v>103</v>
      </c>
      <c r="AE28" s="141">
        <f t="shared" si="5"/>
        <v>27.688172043010752</v>
      </c>
    </row>
    <row r="29" spans="1:31" ht="20.25" customHeight="1">
      <c r="A29" s="176" t="s">
        <v>170</v>
      </c>
      <c r="B29" s="139">
        <v>142</v>
      </c>
      <c r="C29" s="140">
        <v>56</v>
      </c>
      <c r="D29" s="141">
        <f t="shared" si="12"/>
        <v>39.436619718309856</v>
      </c>
      <c r="E29" s="139">
        <v>158</v>
      </c>
      <c r="F29" s="179">
        <v>44</v>
      </c>
      <c r="G29" s="141">
        <f t="shared" si="13"/>
        <v>27.848101265822784</v>
      </c>
      <c r="H29" s="139">
        <v>250</v>
      </c>
      <c r="I29" s="179">
        <v>101</v>
      </c>
      <c r="J29" s="141">
        <f t="shared" si="14"/>
        <v>40.400000000000006</v>
      </c>
      <c r="K29" s="139">
        <v>157</v>
      </c>
      <c r="L29" s="179">
        <v>53</v>
      </c>
      <c r="M29" s="141">
        <f t="shared" si="15"/>
        <v>33.757961783439491</v>
      </c>
      <c r="N29" s="139">
        <v>198</v>
      </c>
      <c r="O29" s="179">
        <v>67</v>
      </c>
      <c r="P29" s="141">
        <f t="shared" si="16"/>
        <v>33.838383838383841</v>
      </c>
      <c r="Q29" s="139">
        <v>184</v>
      </c>
      <c r="R29" s="179">
        <v>72</v>
      </c>
      <c r="S29" s="141">
        <f t="shared" si="17"/>
        <v>39.130434782608695</v>
      </c>
      <c r="T29" s="139">
        <v>124</v>
      </c>
      <c r="U29" s="179">
        <v>37</v>
      </c>
      <c r="V29" s="141">
        <f t="shared" si="18"/>
        <v>29.838709677419356</v>
      </c>
      <c r="W29" s="139">
        <v>201</v>
      </c>
      <c r="X29" s="179">
        <v>78</v>
      </c>
      <c r="Y29" s="141">
        <f t="shared" si="19"/>
        <v>38.805970149253731</v>
      </c>
      <c r="Z29" s="139">
        <v>162</v>
      </c>
      <c r="AA29" s="179">
        <v>41</v>
      </c>
      <c r="AB29" s="141">
        <f t="shared" si="20"/>
        <v>25.308641975308642</v>
      </c>
      <c r="AC29" s="139">
        <v>146</v>
      </c>
      <c r="AD29" s="179">
        <v>40</v>
      </c>
      <c r="AE29" s="141">
        <f t="shared" si="5"/>
        <v>27.397260273972602</v>
      </c>
    </row>
    <row r="30" spans="1:31" ht="20.25" customHeight="1">
      <c r="A30" s="176" t="s">
        <v>200</v>
      </c>
      <c r="B30" s="139">
        <v>12</v>
      </c>
      <c r="C30" s="140">
        <v>1</v>
      </c>
      <c r="D30" s="141">
        <f t="shared" si="12"/>
        <v>8.3333333333333321</v>
      </c>
      <c r="E30" s="139">
        <v>4</v>
      </c>
      <c r="F30" s="179">
        <v>0</v>
      </c>
      <c r="G30" s="179">
        <v>0</v>
      </c>
      <c r="H30" s="139">
        <v>5</v>
      </c>
      <c r="I30" s="179">
        <v>1</v>
      </c>
      <c r="J30" s="141">
        <f t="shared" si="14"/>
        <v>20</v>
      </c>
      <c r="K30" s="139">
        <v>5</v>
      </c>
      <c r="L30" s="179">
        <v>1</v>
      </c>
      <c r="M30" s="141">
        <f t="shared" si="15"/>
        <v>20</v>
      </c>
      <c r="N30" s="139">
        <v>6</v>
      </c>
      <c r="O30" s="179">
        <v>2</v>
      </c>
      <c r="P30" s="141">
        <f t="shared" si="16"/>
        <v>33.333333333333329</v>
      </c>
      <c r="Q30" s="139">
        <v>17</v>
      </c>
      <c r="R30" s="179">
        <v>3</v>
      </c>
      <c r="S30" s="141">
        <f t="shared" si="17"/>
        <v>17.647058823529413</v>
      </c>
      <c r="T30" s="139">
        <v>25</v>
      </c>
      <c r="U30" s="179">
        <v>4</v>
      </c>
      <c r="V30" s="141">
        <f t="shared" si="18"/>
        <v>16</v>
      </c>
      <c r="W30" s="139">
        <v>26</v>
      </c>
      <c r="X30" s="179">
        <v>4</v>
      </c>
      <c r="Y30" s="141">
        <f t="shared" si="19"/>
        <v>15.384615384615385</v>
      </c>
      <c r="Z30" s="139">
        <v>22</v>
      </c>
      <c r="AA30" s="179">
        <v>5</v>
      </c>
      <c r="AB30" s="141">
        <f t="shared" si="20"/>
        <v>22.727272727272727</v>
      </c>
      <c r="AC30" s="139">
        <v>44</v>
      </c>
      <c r="AD30" s="179">
        <v>12</v>
      </c>
      <c r="AE30" s="141">
        <f t="shared" si="5"/>
        <v>27.27272727272727</v>
      </c>
    </row>
    <row r="31" spans="1:31" ht="20.25" customHeight="1">
      <c r="A31" s="176" t="s">
        <v>185</v>
      </c>
      <c r="B31" s="139">
        <v>273</v>
      </c>
      <c r="C31" s="140">
        <v>83</v>
      </c>
      <c r="D31" s="141">
        <f t="shared" si="12"/>
        <v>30.402930402930401</v>
      </c>
      <c r="E31" s="139">
        <v>179</v>
      </c>
      <c r="F31" s="179">
        <v>44</v>
      </c>
      <c r="G31" s="141">
        <f t="shared" ref="G31:G38" si="21">F31/E31*100</f>
        <v>24.581005586592177</v>
      </c>
      <c r="H31" s="139">
        <v>189</v>
      </c>
      <c r="I31" s="179">
        <v>65</v>
      </c>
      <c r="J31" s="141">
        <f t="shared" si="14"/>
        <v>34.391534391534393</v>
      </c>
      <c r="K31" s="139">
        <v>89</v>
      </c>
      <c r="L31" s="179">
        <v>22</v>
      </c>
      <c r="M31" s="141">
        <f t="shared" si="15"/>
        <v>24.719101123595504</v>
      </c>
      <c r="N31" s="139">
        <v>61</v>
      </c>
      <c r="O31" s="179">
        <v>14</v>
      </c>
      <c r="P31" s="141">
        <f t="shared" si="16"/>
        <v>22.950819672131146</v>
      </c>
      <c r="Q31" s="139">
        <v>93</v>
      </c>
      <c r="R31" s="179">
        <v>32</v>
      </c>
      <c r="S31" s="141">
        <f t="shared" si="17"/>
        <v>34.408602150537639</v>
      </c>
      <c r="T31" s="139">
        <v>75</v>
      </c>
      <c r="U31" s="179">
        <v>19</v>
      </c>
      <c r="V31" s="141">
        <f t="shared" si="18"/>
        <v>25.333333333333336</v>
      </c>
      <c r="W31" s="139">
        <v>83</v>
      </c>
      <c r="X31" s="179">
        <v>22</v>
      </c>
      <c r="Y31" s="141">
        <f t="shared" si="19"/>
        <v>26.506024096385545</v>
      </c>
      <c r="Z31" s="139">
        <v>100</v>
      </c>
      <c r="AA31" s="179">
        <v>38</v>
      </c>
      <c r="AB31" s="141">
        <f t="shared" si="20"/>
        <v>38</v>
      </c>
      <c r="AC31" s="139">
        <v>82</v>
      </c>
      <c r="AD31" s="179">
        <v>21</v>
      </c>
      <c r="AE31" s="141">
        <f t="shared" si="5"/>
        <v>25.609756097560975</v>
      </c>
    </row>
    <row r="32" spans="1:31" ht="20.25" customHeight="1">
      <c r="A32" s="176" t="s">
        <v>183</v>
      </c>
      <c r="B32" s="139">
        <v>30</v>
      </c>
      <c r="C32" s="140">
        <v>12</v>
      </c>
      <c r="D32" s="141">
        <f t="shared" si="12"/>
        <v>40</v>
      </c>
      <c r="E32" s="139">
        <v>43</v>
      </c>
      <c r="F32" s="179">
        <v>11</v>
      </c>
      <c r="G32" s="141">
        <f t="shared" si="21"/>
        <v>25.581395348837212</v>
      </c>
      <c r="H32" s="139">
        <v>43</v>
      </c>
      <c r="I32" s="179">
        <v>9</v>
      </c>
      <c r="J32" s="141">
        <f t="shared" si="14"/>
        <v>20.930232558139537</v>
      </c>
      <c r="K32" s="139">
        <v>39</v>
      </c>
      <c r="L32" s="179">
        <v>12</v>
      </c>
      <c r="M32" s="141">
        <f t="shared" si="15"/>
        <v>30.76923076923077</v>
      </c>
      <c r="N32" s="139">
        <v>56</v>
      </c>
      <c r="O32" s="179">
        <v>10</v>
      </c>
      <c r="P32" s="141">
        <f t="shared" si="16"/>
        <v>17.857142857142858</v>
      </c>
      <c r="Q32" s="139">
        <v>59</v>
      </c>
      <c r="R32" s="179">
        <v>13</v>
      </c>
      <c r="S32" s="141">
        <f t="shared" si="17"/>
        <v>22.033898305084744</v>
      </c>
      <c r="T32" s="139">
        <v>60</v>
      </c>
      <c r="U32" s="179">
        <v>14</v>
      </c>
      <c r="V32" s="141">
        <f t="shared" si="18"/>
        <v>23.333333333333332</v>
      </c>
      <c r="W32" s="139">
        <v>70</v>
      </c>
      <c r="X32" s="179">
        <v>19</v>
      </c>
      <c r="Y32" s="141">
        <f t="shared" si="19"/>
        <v>27.142857142857142</v>
      </c>
      <c r="Z32" s="139">
        <v>71</v>
      </c>
      <c r="AA32" s="179">
        <v>18</v>
      </c>
      <c r="AB32" s="141">
        <f t="shared" si="20"/>
        <v>25.352112676056336</v>
      </c>
      <c r="AC32" s="139">
        <v>87</v>
      </c>
      <c r="AD32" s="179">
        <v>22</v>
      </c>
      <c r="AE32" s="141">
        <f t="shared" si="5"/>
        <v>25.287356321839084</v>
      </c>
    </row>
    <row r="33" spans="1:31" ht="20.25" customHeight="1">
      <c r="A33" s="176" t="s">
        <v>187</v>
      </c>
      <c r="B33" s="139">
        <v>394</v>
      </c>
      <c r="C33" s="140">
        <v>109</v>
      </c>
      <c r="D33" s="141">
        <f t="shared" si="12"/>
        <v>27.664974619289339</v>
      </c>
      <c r="E33" s="139">
        <v>273</v>
      </c>
      <c r="F33" s="179">
        <v>41</v>
      </c>
      <c r="G33" s="141">
        <f t="shared" si="21"/>
        <v>15.018315018315018</v>
      </c>
      <c r="H33" s="139">
        <v>244</v>
      </c>
      <c r="I33" s="179">
        <v>56</v>
      </c>
      <c r="J33" s="141">
        <f t="shared" si="14"/>
        <v>22.950819672131146</v>
      </c>
      <c r="K33" s="139">
        <v>289</v>
      </c>
      <c r="L33" s="179">
        <v>56</v>
      </c>
      <c r="M33" s="141">
        <f t="shared" si="15"/>
        <v>19.377162629757784</v>
      </c>
      <c r="N33" s="139">
        <v>265</v>
      </c>
      <c r="O33" s="179">
        <v>33</v>
      </c>
      <c r="P33" s="141">
        <f t="shared" si="16"/>
        <v>12.452830188679245</v>
      </c>
      <c r="Q33" s="139">
        <v>229</v>
      </c>
      <c r="R33" s="179">
        <v>61</v>
      </c>
      <c r="S33" s="141">
        <f t="shared" si="17"/>
        <v>26.637554585152838</v>
      </c>
      <c r="T33" s="139">
        <v>159</v>
      </c>
      <c r="U33" s="179">
        <v>38</v>
      </c>
      <c r="V33" s="141">
        <f t="shared" si="18"/>
        <v>23.89937106918239</v>
      </c>
      <c r="W33" s="139">
        <v>134</v>
      </c>
      <c r="X33" s="179">
        <v>31</v>
      </c>
      <c r="Y33" s="141">
        <f t="shared" si="19"/>
        <v>23.134328358208954</v>
      </c>
      <c r="Z33" s="139">
        <v>86</v>
      </c>
      <c r="AA33" s="179">
        <v>17</v>
      </c>
      <c r="AB33" s="141">
        <f t="shared" si="20"/>
        <v>19.767441860465116</v>
      </c>
      <c r="AC33" s="139">
        <v>113</v>
      </c>
      <c r="AD33" s="179">
        <v>27</v>
      </c>
      <c r="AE33" s="141">
        <f t="shared" si="5"/>
        <v>23.893805309734514</v>
      </c>
    </row>
    <row r="34" spans="1:31" ht="20.25" customHeight="1">
      <c r="A34" s="176" t="s">
        <v>207</v>
      </c>
      <c r="B34" s="139">
        <v>32</v>
      </c>
      <c r="C34" s="140">
        <v>7</v>
      </c>
      <c r="D34" s="141">
        <f t="shared" si="12"/>
        <v>21.875</v>
      </c>
      <c r="E34" s="139">
        <v>40</v>
      </c>
      <c r="F34" s="179">
        <v>2</v>
      </c>
      <c r="G34" s="141">
        <f t="shared" si="21"/>
        <v>5</v>
      </c>
      <c r="H34" s="139">
        <v>53</v>
      </c>
      <c r="I34" s="179">
        <v>4</v>
      </c>
      <c r="J34" s="141">
        <f t="shared" si="14"/>
        <v>7.5471698113207548</v>
      </c>
      <c r="K34" s="139">
        <v>51</v>
      </c>
      <c r="L34" s="179">
        <v>6</v>
      </c>
      <c r="M34" s="141">
        <f t="shared" si="15"/>
        <v>11.76470588235294</v>
      </c>
      <c r="N34" s="139">
        <v>57</v>
      </c>
      <c r="O34" s="179">
        <v>9</v>
      </c>
      <c r="P34" s="141">
        <f t="shared" si="16"/>
        <v>15.789473684210526</v>
      </c>
      <c r="Q34" s="139">
        <v>36</v>
      </c>
      <c r="R34" s="179">
        <v>8</v>
      </c>
      <c r="S34" s="141">
        <f t="shared" si="17"/>
        <v>22.222222222222221</v>
      </c>
      <c r="T34" s="139">
        <v>33</v>
      </c>
      <c r="U34" s="179">
        <v>8</v>
      </c>
      <c r="V34" s="141">
        <f t="shared" si="18"/>
        <v>24.242424242424242</v>
      </c>
      <c r="W34" s="139">
        <v>43</v>
      </c>
      <c r="X34" s="179">
        <v>3</v>
      </c>
      <c r="Y34" s="141">
        <f t="shared" si="19"/>
        <v>6.9767441860465116</v>
      </c>
      <c r="Z34" s="139">
        <v>23</v>
      </c>
      <c r="AA34" s="179">
        <v>5</v>
      </c>
      <c r="AB34" s="141">
        <f t="shared" si="20"/>
        <v>21.739130434782609</v>
      </c>
      <c r="AC34" s="139">
        <v>17</v>
      </c>
      <c r="AD34" s="179">
        <v>4</v>
      </c>
      <c r="AE34" s="141">
        <f t="shared" si="5"/>
        <v>23.52941176470588</v>
      </c>
    </row>
    <row r="35" spans="1:31" ht="20.25" customHeight="1">
      <c r="A35" s="176" t="s">
        <v>17</v>
      </c>
      <c r="B35" s="139">
        <v>2298</v>
      </c>
      <c r="C35" s="140">
        <v>681</v>
      </c>
      <c r="D35" s="141">
        <f t="shared" si="12"/>
        <v>29.634464751958223</v>
      </c>
      <c r="E35" s="139">
        <v>2134</v>
      </c>
      <c r="F35" s="179">
        <v>599</v>
      </c>
      <c r="G35" s="141">
        <f t="shared" si="21"/>
        <v>28.069353327085285</v>
      </c>
      <c r="H35" s="139">
        <v>1976</v>
      </c>
      <c r="I35" s="179">
        <v>508</v>
      </c>
      <c r="J35" s="141">
        <f t="shared" si="14"/>
        <v>25.708502024291498</v>
      </c>
      <c r="K35" s="139">
        <v>1660</v>
      </c>
      <c r="L35" s="179">
        <v>398</v>
      </c>
      <c r="M35" s="141">
        <f t="shared" si="15"/>
        <v>23.975903614457831</v>
      </c>
      <c r="N35" s="139">
        <v>1429</v>
      </c>
      <c r="O35" s="179">
        <v>300</v>
      </c>
      <c r="P35" s="141">
        <f t="shared" si="16"/>
        <v>20.993701889433169</v>
      </c>
      <c r="Q35" s="139">
        <v>1358</v>
      </c>
      <c r="R35" s="179">
        <v>320</v>
      </c>
      <c r="S35" s="141">
        <f t="shared" si="17"/>
        <v>23.564064801178201</v>
      </c>
      <c r="T35" s="139">
        <v>1042</v>
      </c>
      <c r="U35" s="179">
        <v>213</v>
      </c>
      <c r="V35" s="141">
        <f t="shared" si="18"/>
        <v>20.441458733205376</v>
      </c>
      <c r="W35" s="139">
        <v>997</v>
      </c>
      <c r="X35" s="179">
        <v>195</v>
      </c>
      <c r="Y35" s="141">
        <f t="shared" si="19"/>
        <v>19.55867602808425</v>
      </c>
      <c r="Z35" s="139">
        <v>900</v>
      </c>
      <c r="AA35" s="179">
        <v>190</v>
      </c>
      <c r="AB35" s="141">
        <f t="shared" si="20"/>
        <v>21.111111111111111</v>
      </c>
      <c r="AC35" s="139">
        <v>762</v>
      </c>
      <c r="AD35" s="179">
        <v>172</v>
      </c>
      <c r="AE35" s="141">
        <f t="shared" si="5"/>
        <v>22.57217847769029</v>
      </c>
    </row>
    <row r="36" spans="1:31" ht="20.25" customHeight="1">
      <c r="A36" s="176" t="s">
        <v>172</v>
      </c>
      <c r="B36" s="139">
        <v>132</v>
      </c>
      <c r="C36" s="140">
        <v>65</v>
      </c>
      <c r="D36" s="141">
        <f t="shared" si="12"/>
        <v>49.242424242424242</v>
      </c>
      <c r="E36" s="139">
        <v>23</v>
      </c>
      <c r="F36" s="179">
        <v>11</v>
      </c>
      <c r="G36" s="141">
        <f t="shared" si="21"/>
        <v>47.826086956521742</v>
      </c>
      <c r="H36" s="139">
        <v>533</v>
      </c>
      <c r="I36" s="179">
        <v>231</v>
      </c>
      <c r="J36" s="141">
        <f t="shared" si="14"/>
        <v>43.339587242026269</v>
      </c>
      <c r="K36" s="139">
        <v>295</v>
      </c>
      <c r="L36" s="179">
        <v>114</v>
      </c>
      <c r="M36" s="141">
        <f t="shared" si="15"/>
        <v>38.644067796610173</v>
      </c>
      <c r="N36" s="139">
        <v>176</v>
      </c>
      <c r="O36" s="179">
        <v>68</v>
      </c>
      <c r="P36" s="141">
        <f t="shared" si="16"/>
        <v>38.636363636363633</v>
      </c>
      <c r="Q36" s="139">
        <v>45</v>
      </c>
      <c r="R36" s="179">
        <v>25</v>
      </c>
      <c r="S36" s="141">
        <f t="shared" si="17"/>
        <v>55.555555555555557</v>
      </c>
      <c r="T36" s="139">
        <v>397</v>
      </c>
      <c r="U36" s="179">
        <v>197</v>
      </c>
      <c r="V36" s="141">
        <f t="shared" si="18"/>
        <v>49.622166246851386</v>
      </c>
      <c r="W36" s="139">
        <v>332</v>
      </c>
      <c r="X36" s="179">
        <v>127</v>
      </c>
      <c r="Y36" s="141">
        <f t="shared" si="19"/>
        <v>38.253012048192772</v>
      </c>
      <c r="Z36" s="139">
        <v>85</v>
      </c>
      <c r="AA36" s="179">
        <v>24</v>
      </c>
      <c r="AB36" s="141">
        <f t="shared" si="20"/>
        <v>28.235294117647058</v>
      </c>
      <c r="AC36" s="139">
        <v>9</v>
      </c>
      <c r="AD36" s="179">
        <v>2</v>
      </c>
      <c r="AE36" s="141">
        <f t="shared" si="5"/>
        <v>22.222222222222221</v>
      </c>
    </row>
    <row r="37" spans="1:31" ht="20.25" customHeight="1">
      <c r="A37" s="176" t="s">
        <v>194</v>
      </c>
      <c r="B37" s="139">
        <v>19</v>
      </c>
      <c r="C37" s="140">
        <v>6</v>
      </c>
      <c r="D37" s="141">
        <f t="shared" si="12"/>
        <v>31.578947368421051</v>
      </c>
      <c r="E37" s="139">
        <v>23</v>
      </c>
      <c r="F37" s="179">
        <v>5</v>
      </c>
      <c r="G37" s="141">
        <f t="shared" si="21"/>
        <v>21.739130434782609</v>
      </c>
      <c r="H37" s="139">
        <v>30</v>
      </c>
      <c r="I37" s="179">
        <v>4</v>
      </c>
      <c r="J37" s="141">
        <f t="shared" si="14"/>
        <v>13.333333333333334</v>
      </c>
      <c r="K37" s="139">
        <v>12</v>
      </c>
      <c r="L37" s="179">
        <v>1</v>
      </c>
      <c r="M37" s="141">
        <f t="shared" si="15"/>
        <v>8.3333333333333321</v>
      </c>
      <c r="N37" s="139">
        <v>31</v>
      </c>
      <c r="O37" s="179">
        <v>0</v>
      </c>
      <c r="P37" s="179">
        <v>0</v>
      </c>
      <c r="Q37" s="139">
        <v>25</v>
      </c>
      <c r="R37" s="179">
        <v>0</v>
      </c>
      <c r="S37" s="179">
        <v>0</v>
      </c>
      <c r="T37" s="139">
        <v>20</v>
      </c>
      <c r="U37" s="179">
        <v>2</v>
      </c>
      <c r="V37" s="141">
        <f t="shared" si="18"/>
        <v>10</v>
      </c>
      <c r="W37" s="139">
        <v>21</v>
      </c>
      <c r="X37" s="179">
        <v>4</v>
      </c>
      <c r="Y37" s="141">
        <f t="shared" si="19"/>
        <v>19.047619047619047</v>
      </c>
      <c r="Z37" s="139">
        <v>15</v>
      </c>
      <c r="AA37" s="179">
        <v>0</v>
      </c>
      <c r="AB37" s="179">
        <v>0</v>
      </c>
      <c r="AC37" s="139">
        <v>9</v>
      </c>
      <c r="AD37" s="179">
        <v>2</v>
      </c>
      <c r="AE37" s="141">
        <f t="shared" si="5"/>
        <v>22.222222222222221</v>
      </c>
    </row>
    <row r="38" spans="1:31" ht="20.25" customHeight="1">
      <c r="A38" s="176" t="s">
        <v>22</v>
      </c>
      <c r="B38" s="139">
        <v>2705</v>
      </c>
      <c r="C38" s="140">
        <v>600</v>
      </c>
      <c r="D38" s="141">
        <f t="shared" si="12"/>
        <v>22.181146025878004</v>
      </c>
      <c r="E38" s="142">
        <v>2684</v>
      </c>
      <c r="F38" s="140">
        <v>548</v>
      </c>
      <c r="G38" s="141">
        <f t="shared" si="21"/>
        <v>20.417287630402384</v>
      </c>
      <c r="H38" s="142">
        <v>2202</v>
      </c>
      <c r="I38" s="140">
        <v>485</v>
      </c>
      <c r="J38" s="141">
        <f t="shared" si="14"/>
        <v>22.025431425976386</v>
      </c>
      <c r="K38" s="142">
        <v>2217</v>
      </c>
      <c r="L38" s="140">
        <v>461</v>
      </c>
      <c r="M38" s="141">
        <f t="shared" si="15"/>
        <v>20.793865584122688</v>
      </c>
      <c r="N38" s="142">
        <v>2511</v>
      </c>
      <c r="O38" s="140">
        <v>474</v>
      </c>
      <c r="P38" s="141">
        <f t="shared" ref="P38:P58" si="22">O38/N38*100</f>
        <v>18.876941457586618</v>
      </c>
      <c r="Q38" s="142">
        <v>2667</v>
      </c>
      <c r="R38" s="140">
        <v>569</v>
      </c>
      <c r="S38" s="141">
        <f t="shared" ref="S38:S61" si="23">R38/Q38*100</f>
        <v>21.33483314585677</v>
      </c>
      <c r="T38" s="142">
        <v>2639</v>
      </c>
      <c r="U38" s="140">
        <v>608</v>
      </c>
      <c r="V38" s="141">
        <f t="shared" si="18"/>
        <v>23.039029935581659</v>
      </c>
      <c r="W38" s="142">
        <v>2809</v>
      </c>
      <c r="X38" s="140">
        <v>644</v>
      </c>
      <c r="Y38" s="141">
        <f t="shared" si="19"/>
        <v>22.92630829476682</v>
      </c>
      <c r="Z38" s="142">
        <v>2634</v>
      </c>
      <c r="AA38" s="140">
        <v>565</v>
      </c>
      <c r="AB38" s="141">
        <f>AA38/Z38*100</f>
        <v>21.450265755504937</v>
      </c>
      <c r="AC38" s="142">
        <v>3011</v>
      </c>
      <c r="AD38" s="140">
        <v>650</v>
      </c>
      <c r="AE38" s="141">
        <f t="shared" ref="AE38:AE69" si="24">AD38/AC38*100</f>
        <v>21.58751245433411</v>
      </c>
    </row>
    <row r="39" spans="1:31" ht="20.25" customHeight="1">
      <c r="A39" s="176" t="s">
        <v>196</v>
      </c>
      <c r="B39" s="139">
        <v>5</v>
      </c>
      <c r="C39" s="140">
        <v>1</v>
      </c>
      <c r="D39" s="141">
        <f t="shared" si="12"/>
        <v>20</v>
      </c>
      <c r="E39" s="139">
        <v>0</v>
      </c>
      <c r="F39" s="179">
        <v>0</v>
      </c>
      <c r="G39" s="179">
        <v>0</v>
      </c>
      <c r="H39" s="139">
        <v>12</v>
      </c>
      <c r="I39" s="179">
        <v>5</v>
      </c>
      <c r="J39" s="141">
        <f t="shared" si="14"/>
        <v>41.666666666666671</v>
      </c>
      <c r="K39" s="139">
        <v>16</v>
      </c>
      <c r="L39" s="179">
        <v>4</v>
      </c>
      <c r="M39" s="141">
        <f t="shared" si="15"/>
        <v>25</v>
      </c>
      <c r="N39" s="139">
        <v>35</v>
      </c>
      <c r="O39" s="179">
        <v>14</v>
      </c>
      <c r="P39" s="141">
        <f t="shared" si="22"/>
        <v>40</v>
      </c>
      <c r="Q39" s="139">
        <v>16</v>
      </c>
      <c r="R39" s="179">
        <v>4</v>
      </c>
      <c r="S39" s="141">
        <f t="shared" si="23"/>
        <v>25</v>
      </c>
      <c r="T39" s="139">
        <v>25</v>
      </c>
      <c r="U39" s="179">
        <v>3</v>
      </c>
      <c r="V39" s="141">
        <f t="shared" si="18"/>
        <v>12</v>
      </c>
      <c r="W39" s="139">
        <v>38</v>
      </c>
      <c r="X39" s="179">
        <v>7</v>
      </c>
      <c r="Y39" s="141">
        <f t="shared" si="19"/>
        <v>18.421052631578945</v>
      </c>
      <c r="Z39" s="139">
        <v>16</v>
      </c>
      <c r="AA39" s="179">
        <v>3</v>
      </c>
      <c r="AB39" s="141">
        <f>AA39/Z39*100</f>
        <v>18.75</v>
      </c>
      <c r="AC39" s="139">
        <v>28</v>
      </c>
      <c r="AD39" s="179">
        <v>6</v>
      </c>
      <c r="AE39" s="141">
        <f t="shared" si="24"/>
        <v>21.428571428571427</v>
      </c>
    </row>
    <row r="40" spans="1:31" ht="20.25" customHeight="1">
      <c r="A40" s="138" t="s">
        <v>268</v>
      </c>
      <c r="B40" s="139">
        <v>3756</v>
      </c>
      <c r="C40" s="140">
        <v>761</v>
      </c>
      <c r="D40" s="141">
        <f t="shared" si="12"/>
        <v>20.260915867944622</v>
      </c>
      <c r="E40" s="139">
        <v>3958</v>
      </c>
      <c r="F40" s="143">
        <v>804</v>
      </c>
      <c r="G40" s="141">
        <f>F40/E40*100</f>
        <v>20.313289540171802</v>
      </c>
      <c r="H40" s="142">
        <v>4196</v>
      </c>
      <c r="I40" s="143">
        <v>836</v>
      </c>
      <c r="J40" s="141">
        <f t="shared" si="14"/>
        <v>19.92373689227836</v>
      </c>
      <c r="K40" s="142">
        <v>4598</v>
      </c>
      <c r="L40" s="143">
        <v>874</v>
      </c>
      <c r="M40" s="141">
        <f t="shared" si="15"/>
        <v>19.008264462809919</v>
      </c>
      <c r="N40" s="142">
        <v>5327</v>
      </c>
      <c r="O40" s="143">
        <v>1142</v>
      </c>
      <c r="P40" s="141">
        <f t="shared" si="22"/>
        <v>21.437957574619862</v>
      </c>
      <c r="Q40" s="142">
        <v>5476</v>
      </c>
      <c r="R40" s="143">
        <v>1070</v>
      </c>
      <c r="S40" s="141">
        <f t="shared" si="23"/>
        <v>19.53981008035062</v>
      </c>
      <c r="T40" s="142">
        <v>6041</v>
      </c>
      <c r="U40" s="140">
        <v>1271</v>
      </c>
      <c r="V40" s="141">
        <f t="shared" si="18"/>
        <v>21.039562986260552</v>
      </c>
      <c r="W40" s="142">
        <v>6790</v>
      </c>
      <c r="X40" s="140">
        <v>1383</v>
      </c>
      <c r="Y40" s="141">
        <f t="shared" si="19"/>
        <v>20.368188512518408</v>
      </c>
      <c r="Z40" s="142">
        <v>6230</v>
      </c>
      <c r="AA40" s="140">
        <v>1305</v>
      </c>
      <c r="AB40" s="141">
        <f>AA40/Z40*100</f>
        <v>20.947030497592294</v>
      </c>
      <c r="AC40" s="142">
        <v>7864</v>
      </c>
      <c r="AD40" s="140">
        <v>1685</v>
      </c>
      <c r="AE40" s="141">
        <f t="shared" si="24"/>
        <v>21.426754832146493</v>
      </c>
    </row>
    <row r="41" spans="1:31" ht="20.25" customHeight="1">
      <c r="A41" s="176" t="s">
        <v>166</v>
      </c>
      <c r="B41" s="139">
        <v>54</v>
      </c>
      <c r="C41" s="140">
        <v>27</v>
      </c>
      <c r="D41" s="141">
        <f t="shared" si="12"/>
        <v>50</v>
      </c>
      <c r="E41" s="139">
        <v>27</v>
      </c>
      <c r="F41" s="179">
        <v>10</v>
      </c>
      <c r="G41" s="141">
        <f>F41/E41*100</f>
        <v>37.037037037037038</v>
      </c>
      <c r="H41" s="139">
        <v>38</v>
      </c>
      <c r="I41" s="179">
        <v>22</v>
      </c>
      <c r="J41" s="141">
        <f t="shared" si="14"/>
        <v>57.894736842105267</v>
      </c>
      <c r="K41" s="139">
        <v>41</v>
      </c>
      <c r="L41" s="179">
        <v>23</v>
      </c>
      <c r="M41" s="141">
        <f t="shared" si="15"/>
        <v>56.09756097560976</v>
      </c>
      <c r="N41" s="139">
        <v>45</v>
      </c>
      <c r="O41" s="179">
        <v>21</v>
      </c>
      <c r="P41" s="141">
        <f t="shared" si="22"/>
        <v>46.666666666666664</v>
      </c>
      <c r="Q41" s="139">
        <v>18</v>
      </c>
      <c r="R41" s="179">
        <v>10</v>
      </c>
      <c r="S41" s="141">
        <f t="shared" si="23"/>
        <v>55.555555555555557</v>
      </c>
      <c r="T41" s="139">
        <v>33</v>
      </c>
      <c r="U41" s="179">
        <v>13</v>
      </c>
      <c r="V41" s="141">
        <f t="shared" si="18"/>
        <v>39.393939393939391</v>
      </c>
      <c r="W41" s="139">
        <v>29</v>
      </c>
      <c r="X41" s="179">
        <v>16</v>
      </c>
      <c r="Y41" s="141">
        <f t="shared" si="19"/>
        <v>55.172413793103445</v>
      </c>
      <c r="Z41" s="139">
        <v>10</v>
      </c>
      <c r="AA41" s="179">
        <v>0</v>
      </c>
      <c r="AB41" s="179">
        <v>0</v>
      </c>
      <c r="AC41" s="139">
        <v>5</v>
      </c>
      <c r="AD41" s="179">
        <v>1</v>
      </c>
      <c r="AE41" s="141">
        <f t="shared" si="24"/>
        <v>20</v>
      </c>
    </row>
    <row r="42" spans="1:31" ht="20.25" customHeight="1">
      <c r="A42" s="176" t="s">
        <v>192</v>
      </c>
      <c r="B42" s="139">
        <v>261</v>
      </c>
      <c r="C42" s="140">
        <v>39</v>
      </c>
      <c r="D42" s="141">
        <f t="shared" si="12"/>
        <v>14.942528735632186</v>
      </c>
      <c r="E42" s="139">
        <v>338</v>
      </c>
      <c r="F42" s="179">
        <v>56</v>
      </c>
      <c r="G42" s="141">
        <f>F42/E42*100</f>
        <v>16.568047337278109</v>
      </c>
      <c r="H42" s="139">
        <v>352</v>
      </c>
      <c r="I42" s="179">
        <v>46</v>
      </c>
      <c r="J42" s="141">
        <f t="shared" si="14"/>
        <v>13.068181818181818</v>
      </c>
      <c r="K42" s="139">
        <v>322</v>
      </c>
      <c r="L42" s="179">
        <v>56</v>
      </c>
      <c r="M42" s="141">
        <f t="shared" si="15"/>
        <v>17.391304347826086</v>
      </c>
      <c r="N42" s="139">
        <v>303</v>
      </c>
      <c r="O42" s="179">
        <v>70</v>
      </c>
      <c r="P42" s="141">
        <f t="shared" si="22"/>
        <v>23.1023102310231</v>
      </c>
      <c r="Q42" s="139">
        <v>213</v>
      </c>
      <c r="R42" s="179">
        <v>39</v>
      </c>
      <c r="S42" s="141">
        <f t="shared" si="23"/>
        <v>18.30985915492958</v>
      </c>
      <c r="T42" s="139">
        <v>233</v>
      </c>
      <c r="U42" s="179">
        <v>33</v>
      </c>
      <c r="V42" s="141">
        <f t="shared" si="18"/>
        <v>14.163090128755366</v>
      </c>
      <c r="W42" s="139">
        <v>213</v>
      </c>
      <c r="X42" s="179">
        <v>42</v>
      </c>
      <c r="Y42" s="141">
        <f t="shared" si="19"/>
        <v>19.718309859154928</v>
      </c>
      <c r="Z42" s="139">
        <v>150</v>
      </c>
      <c r="AA42" s="179">
        <v>30</v>
      </c>
      <c r="AB42" s="141">
        <f t="shared" ref="AB42:AB64" si="25">AA42/Z42*100</f>
        <v>20</v>
      </c>
      <c r="AC42" s="139">
        <v>152</v>
      </c>
      <c r="AD42" s="179">
        <v>29</v>
      </c>
      <c r="AE42" s="141">
        <f t="shared" si="24"/>
        <v>19.078947368421055</v>
      </c>
    </row>
    <row r="43" spans="1:31" ht="20.25" customHeight="1">
      <c r="A43" s="176" t="s">
        <v>26</v>
      </c>
      <c r="B43" s="139">
        <v>7993</v>
      </c>
      <c r="C43" s="140">
        <v>1940</v>
      </c>
      <c r="D43" s="141">
        <f t="shared" si="12"/>
        <v>24.271237332666082</v>
      </c>
      <c r="E43" s="142">
        <v>7520</v>
      </c>
      <c r="F43" s="140">
        <v>1784</v>
      </c>
      <c r="G43" s="141">
        <f>F43/E43*100</f>
        <v>23.723404255319149</v>
      </c>
      <c r="H43" s="142">
        <v>7712</v>
      </c>
      <c r="I43" s="140">
        <v>1835</v>
      </c>
      <c r="J43" s="141">
        <f t="shared" si="14"/>
        <v>23.794087136929459</v>
      </c>
      <c r="K43" s="142">
        <v>8277</v>
      </c>
      <c r="L43" s="140">
        <v>1865</v>
      </c>
      <c r="M43" s="141">
        <f t="shared" si="15"/>
        <v>22.532318472876646</v>
      </c>
      <c r="N43" s="142">
        <v>12313</v>
      </c>
      <c r="O43" s="140">
        <v>2649</v>
      </c>
      <c r="P43" s="141">
        <f t="shared" si="22"/>
        <v>21.513847153415089</v>
      </c>
      <c r="Q43" s="142">
        <v>14113</v>
      </c>
      <c r="R43" s="140">
        <v>3388</v>
      </c>
      <c r="S43" s="141">
        <f t="shared" si="23"/>
        <v>24.006235385814499</v>
      </c>
      <c r="T43" s="142">
        <v>13426</v>
      </c>
      <c r="U43" s="140">
        <v>3294</v>
      </c>
      <c r="V43" s="141">
        <f t="shared" si="18"/>
        <v>24.534485326977507</v>
      </c>
      <c r="W43" s="142">
        <v>15817</v>
      </c>
      <c r="X43" s="140">
        <v>3567</v>
      </c>
      <c r="Y43" s="141">
        <f t="shared" si="19"/>
        <v>22.55168489599798</v>
      </c>
      <c r="Z43" s="142">
        <v>14073</v>
      </c>
      <c r="AA43" s="140">
        <v>2965</v>
      </c>
      <c r="AB43" s="141">
        <f t="shared" si="25"/>
        <v>21.068713138634266</v>
      </c>
      <c r="AC43" s="142">
        <v>15216</v>
      </c>
      <c r="AD43" s="140">
        <v>2847</v>
      </c>
      <c r="AE43" s="141">
        <f t="shared" si="24"/>
        <v>18.710567823343847</v>
      </c>
    </row>
    <row r="44" spans="1:31" ht="20.25" customHeight="1">
      <c r="A44" s="176" t="s">
        <v>202</v>
      </c>
      <c r="B44" s="139">
        <v>2</v>
      </c>
      <c r="C44" s="140">
        <v>0</v>
      </c>
      <c r="D44" s="140">
        <v>0</v>
      </c>
      <c r="E44" s="139">
        <v>6</v>
      </c>
      <c r="F44" s="179">
        <v>0</v>
      </c>
      <c r="G44" s="179">
        <v>0</v>
      </c>
      <c r="H44" s="139">
        <v>4</v>
      </c>
      <c r="I44" s="179">
        <v>1</v>
      </c>
      <c r="J44" s="141">
        <f t="shared" si="14"/>
        <v>25</v>
      </c>
      <c r="K44" s="139">
        <v>6</v>
      </c>
      <c r="L44" s="179">
        <v>1</v>
      </c>
      <c r="M44" s="141">
        <f t="shared" si="15"/>
        <v>16.666666666666664</v>
      </c>
      <c r="N44" s="139">
        <v>4</v>
      </c>
      <c r="O44" s="179">
        <v>1</v>
      </c>
      <c r="P44" s="141">
        <f t="shared" si="22"/>
        <v>25</v>
      </c>
      <c r="Q44" s="139">
        <v>7</v>
      </c>
      <c r="R44" s="179">
        <v>2</v>
      </c>
      <c r="S44" s="141">
        <f t="shared" si="23"/>
        <v>28.571428571428569</v>
      </c>
      <c r="T44" s="139">
        <v>6</v>
      </c>
      <c r="U44" s="179">
        <v>2</v>
      </c>
      <c r="V44" s="141">
        <f t="shared" si="18"/>
        <v>33.333333333333329</v>
      </c>
      <c r="W44" s="139">
        <v>8</v>
      </c>
      <c r="X44" s="179">
        <v>1</v>
      </c>
      <c r="Y44" s="141">
        <f t="shared" si="19"/>
        <v>12.5</v>
      </c>
      <c r="Z44" s="139">
        <v>9</v>
      </c>
      <c r="AA44" s="179">
        <v>1</v>
      </c>
      <c r="AB44" s="141">
        <f t="shared" si="25"/>
        <v>11.111111111111111</v>
      </c>
      <c r="AC44" s="139">
        <v>11</v>
      </c>
      <c r="AD44" s="179">
        <v>2</v>
      </c>
      <c r="AE44" s="141">
        <f t="shared" si="24"/>
        <v>18.181818181818183</v>
      </c>
    </row>
    <row r="45" spans="1:31" ht="20.25" customHeight="1">
      <c r="A45" s="176" t="s">
        <v>27</v>
      </c>
      <c r="B45" s="139">
        <v>19462</v>
      </c>
      <c r="C45" s="140">
        <v>2825</v>
      </c>
      <c r="D45" s="141">
        <f t="shared" ref="D45:D61" si="26">C45/B45*100</f>
        <v>14.515466036378582</v>
      </c>
      <c r="E45" s="142">
        <v>19930</v>
      </c>
      <c r="F45" s="140">
        <v>3052</v>
      </c>
      <c r="G45" s="141">
        <f t="shared" ref="G45:G61" si="27">F45/E45*100</f>
        <v>15.313597591570497</v>
      </c>
      <c r="H45" s="142">
        <v>20213</v>
      </c>
      <c r="I45" s="140">
        <v>3059</v>
      </c>
      <c r="J45" s="141">
        <f t="shared" si="14"/>
        <v>15.133824766239549</v>
      </c>
      <c r="K45" s="142">
        <v>18900</v>
      </c>
      <c r="L45" s="140">
        <v>2764</v>
      </c>
      <c r="M45" s="141">
        <f t="shared" si="15"/>
        <v>14.624338624338623</v>
      </c>
      <c r="N45" s="142">
        <v>21764</v>
      </c>
      <c r="O45" s="140">
        <v>3282</v>
      </c>
      <c r="P45" s="141">
        <f t="shared" si="22"/>
        <v>15.079948538871532</v>
      </c>
      <c r="Q45" s="142">
        <v>21724</v>
      </c>
      <c r="R45" s="140">
        <v>3345</v>
      </c>
      <c r="S45" s="141">
        <f t="shared" si="23"/>
        <v>15.397716810900386</v>
      </c>
      <c r="T45" s="142">
        <v>21409</v>
      </c>
      <c r="U45" s="140">
        <v>3612</v>
      </c>
      <c r="V45" s="141">
        <f t="shared" si="18"/>
        <v>16.87140922042132</v>
      </c>
      <c r="W45" s="142">
        <v>21853</v>
      </c>
      <c r="X45" s="140">
        <v>3654</v>
      </c>
      <c r="Y45" s="141">
        <f t="shared" si="19"/>
        <v>16.720816363885966</v>
      </c>
      <c r="Z45" s="142">
        <v>20897</v>
      </c>
      <c r="AA45" s="140">
        <v>3748</v>
      </c>
      <c r="AB45" s="141">
        <f t="shared" si="25"/>
        <v>17.935588840503421</v>
      </c>
      <c r="AC45" s="142">
        <v>23114</v>
      </c>
      <c r="AD45" s="140">
        <v>4107</v>
      </c>
      <c r="AE45" s="141">
        <f t="shared" si="24"/>
        <v>17.768452020420526</v>
      </c>
    </row>
    <row r="46" spans="1:31" ht="20.25" customHeight="1">
      <c r="A46" s="176" t="s">
        <v>193</v>
      </c>
      <c r="B46" s="139">
        <v>17</v>
      </c>
      <c r="C46" s="140">
        <v>3</v>
      </c>
      <c r="D46" s="141">
        <f t="shared" si="26"/>
        <v>17.647058823529413</v>
      </c>
      <c r="E46" s="139">
        <v>22</v>
      </c>
      <c r="F46" s="140">
        <v>5</v>
      </c>
      <c r="G46" s="141">
        <f t="shared" si="27"/>
        <v>22.727272727272727</v>
      </c>
      <c r="H46" s="142">
        <v>30</v>
      </c>
      <c r="I46" s="140">
        <v>5</v>
      </c>
      <c r="J46" s="141">
        <f t="shared" si="14"/>
        <v>16.666666666666664</v>
      </c>
      <c r="K46" s="142">
        <v>153</v>
      </c>
      <c r="L46" s="140">
        <v>46</v>
      </c>
      <c r="M46" s="141">
        <f t="shared" si="15"/>
        <v>30.065359477124183</v>
      </c>
      <c r="N46" s="142">
        <v>193</v>
      </c>
      <c r="O46" s="140">
        <v>58</v>
      </c>
      <c r="P46" s="141">
        <f t="shared" si="22"/>
        <v>30.051813471502591</v>
      </c>
      <c r="Q46" s="142">
        <v>238</v>
      </c>
      <c r="R46" s="140">
        <v>63</v>
      </c>
      <c r="S46" s="141">
        <f t="shared" si="23"/>
        <v>26.47058823529412</v>
      </c>
      <c r="T46" s="142">
        <v>295</v>
      </c>
      <c r="U46" s="140">
        <v>75</v>
      </c>
      <c r="V46" s="141">
        <f t="shared" si="18"/>
        <v>25.423728813559322</v>
      </c>
      <c r="W46" s="142">
        <v>94</v>
      </c>
      <c r="X46" s="140">
        <v>18</v>
      </c>
      <c r="Y46" s="141">
        <f t="shared" si="19"/>
        <v>19.148936170212767</v>
      </c>
      <c r="Z46" s="142">
        <v>73</v>
      </c>
      <c r="AA46" s="140">
        <v>16</v>
      </c>
      <c r="AB46" s="141">
        <f t="shared" si="25"/>
        <v>21.917808219178081</v>
      </c>
      <c r="AC46" s="142">
        <v>70</v>
      </c>
      <c r="AD46" s="140">
        <v>12</v>
      </c>
      <c r="AE46" s="141">
        <f t="shared" si="24"/>
        <v>17.142857142857142</v>
      </c>
    </row>
    <row r="47" spans="1:31" ht="20.25" customHeight="1">
      <c r="A47" s="176" t="s">
        <v>238</v>
      </c>
      <c r="B47" s="139">
        <v>1405</v>
      </c>
      <c r="C47" s="140">
        <v>188</v>
      </c>
      <c r="D47" s="141">
        <f t="shared" si="26"/>
        <v>13.380782918149468</v>
      </c>
      <c r="E47" s="139">
        <v>1345</v>
      </c>
      <c r="F47" s="179">
        <v>199</v>
      </c>
      <c r="G47" s="141">
        <f t="shared" si="27"/>
        <v>14.795539033457249</v>
      </c>
      <c r="H47" s="139">
        <v>1363</v>
      </c>
      <c r="I47" s="179">
        <v>181</v>
      </c>
      <c r="J47" s="141">
        <f t="shared" si="14"/>
        <v>13.279530447542188</v>
      </c>
      <c r="K47" s="139">
        <v>1344</v>
      </c>
      <c r="L47" s="179">
        <v>178</v>
      </c>
      <c r="M47" s="141">
        <f t="shared" si="15"/>
        <v>13.244047619047619</v>
      </c>
      <c r="N47" s="139">
        <v>1377</v>
      </c>
      <c r="O47" s="179">
        <v>201</v>
      </c>
      <c r="P47" s="141">
        <f t="shared" si="22"/>
        <v>14.596949891067537</v>
      </c>
      <c r="Q47" s="139">
        <v>1346</v>
      </c>
      <c r="R47" s="179">
        <v>207</v>
      </c>
      <c r="S47" s="141">
        <f t="shared" si="23"/>
        <v>15.378900445765231</v>
      </c>
      <c r="T47" s="139">
        <v>1373</v>
      </c>
      <c r="U47" s="179">
        <v>214</v>
      </c>
      <c r="V47" s="141">
        <f t="shared" si="18"/>
        <v>15.586307356154405</v>
      </c>
      <c r="W47" s="139">
        <v>1404</v>
      </c>
      <c r="X47" s="179">
        <v>216</v>
      </c>
      <c r="Y47" s="141">
        <f t="shared" si="19"/>
        <v>15.384615384615385</v>
      </c>
      <c r="Z47" s="139">
        <v>1197</v>
      </c>
      <c r="AA47" s="179">
        <v>201</v>
      </c>
      <c r="AB47" s="141">
        <f t="shared" si="25"/>
        <v>16.791979949874687</v>
      </c>
      <c r="AC47" s="139">
        <v>1498</v>
      </c>
      <c r="AD47" s="179">
        <v>235</v>
      </c>
      <c r="AE47" s="141">
        <f t="shared" si="24"/>
        <v>15.687583444592789</v>
      </c>
    </row>
    <row r="48" spans="1:31" ht="20.25" customHeight="1">
      <c r="A48" s="176" t="s">
        <v>30</v>
      </c>
      <c r="B48" s="139">
        <v>34</v>
      </c>
      <c r="C48" s="140">
        <v>0</v>
      </c>
      <c r="D48" s="141">
        <f t="shared" si="26"/>
        <v>0</v>
      </c>
      <c r="E48" s="139">
        <v>36</v>
      </c>
      <c r="F48" s="179">
        <v>3</v>
      </c>
      <c r="G48" s="141">
        <f t="shared" si="27"/>
        <v>8.3333333333333321</v>
      </c>
      <c r="H48" s="139">
        <v>20</v>
      </c>
      <c r="I48" s="179">
        <v>0</v>
      </c>
      <c r="J48" s="179">
        <v>0</v>
      </c>
      <c r="K48" s="139">
        <v>28</v>
      </c>
      <c r="L48" s="179">
        <v>1</v>
      </c>
      <c r="M48" s="141">
        <f t="shared" ref="M48:M64" si="28">L48/K48*100</f>
        <v>3.5714285714285712</v>
      </c>
      <c r="N48" s="139">
        <v>12</v>
      </c>
      <c r="O48" s="179">
        <v>1</v>
      </c>
      <c r="P48" s="141">
        <f t="shared" si="22"/>
        <v>8.3333333333333321</v>
      </c>
      <c r="Q48" s="139">
        <v>42</v>
      </c>
      <c r="R48" s="179">
        <v>7</v>
      </c>
      <c r="S48" s="141">
        <f t="shared" si="23"/>
        <v>16.666666666666664</v>
      </c>
      <c r="T48" s="139">
        <v>19</v>
      </c>
      <c r="U48" s="179">
        <v>2</v>
      </c>
      <c r="V48" s="141">
        <f t="shared" ref="V48:V64" si="29">U48/T48*100</f>
        <v>10.526315789473683</v>
      </c>
      <c r="W48" s="139">
        <v>26</v>
      </c>
      <c r="X48" s="179">
        <v>2</v>
      </c>
      <c r="Y48" s="141">
        <f t="shared" si="19"/>
        <v>7.6923076923076925</v>
      </c>
      <c r="Z48" s="139">
        <v>27</v>
      </c>
      <c r="AA48" s="179">
        <v>3</v>
      </c>
      <c r="AB48" s="141">
        <f t="shared" si="25"/>
        <v>11.111111111111111</v>
      </c>
      <c r="AC48" s="139">
        <v>32</v>
      </c>
      <c r="AD48" s="179">
        <v>5</v>
      </c>
      <c r="AE48" s="141">
        <f t="shared" si="24"/>
        <v>15.625</v>
      </c>
    </row>
    <row r="49" spans="1:31" ht="20.25" customHeight="1">
      <c r="A49" s="176" t="s">
        <v>195</v>
      </c>
      <c r="B49" s="139">
        <v>479</v>
      </c>
      <c r="C49" s="140">
        <v>101</v>
      </c>
      <c r="D49" s="141">
        <f t="shared" si="26"/>
        <v>21.085594989561589</v>
      </c>
      <c r="E49" s="139">
        <v>447</v>
      </c>
      <c r="F49" s="179">
        <v>101</v>
      </c>
      <c r="G49" s="141">
        <f t="shared" si="27"/>
        <v>22.595078299776286</v>
      </c>
      <c r="H49" s="139">
        <v>339</v>
      </c>
      <c r="I49" s="179">
        <v>62</v>
      </c>
      <c r="J49" s="141">
        <f>I49/H49*100</f>
        <v>18.289085545722713</v>
      </c>
      <c r="K49" s="139">
        <v>294</v>
      </c>
      <c r="L49" s="179">
        <v>50</v>
      </c>
      <c r="M49" s="141">
        <f t="shared" si="28"/>
        <v>17.006802721088434</v>
      </c>
      <c r="N49" s="139">
        <v>318</v>
      </c>
      <c r="O49" s="179">
        <v>71</v>
      </c>
      <c r="P49" s="141">
        <f t="shared" si="22"/>
        <v>22.327044025157232</v>
      </c>
      <c r="Q49" s="139">
        <v>323</v>
      </c>
      <c r="R49" s="179">
        <v>58</v>
      </c>
      <c r="S49" s="141">
        <f t="shared" si="23"/>
        <v>17.956656346749224</v>
      </c>
      <c r="T49" s="139">
        <v>319</v>
      </c>
      <c r="U49" s="179">
        <v>63</v>
      </c>
      <c r="V49" s="141">
        <f t="shared" si="29"/>
        <v>19.749216300940439</v>
      </c>
      <c r="W49" s="139">
        <v>289</v>
      </c>
      <c r="X49" s="179">
        <v>54</v>
      </c>
      <c r="Y49" s="141">
        <f t="shared" si="19"/>
        <v>18.685121107266436</v>
      </c>
      <c r="Z49" s="139">
        <v>214</v>
      </c>
      <c r="AA49" s="179">
        <v>29</v>
      </c>
      <c r="AB49" s="141">
        <f t="shared" si="25"/>
        <v>13.551401869158877</v>
      </c>
      <c r="AC49" s="139">
        <v>213</v>
      </c>
      <c r="AD49" s="179">
        <v>33</v>
      </c>
      <c r="AE49" s="141">
        <f t="shared" si="24"/>
        <v>15.492957746478872</v>
      </c>
    </row>
    <row r="50" spans="1:31" ht="20.25" customHeight="1">
      <c r="A50" s="176" t="s">
        <v>188</v>
      </c>
      <c r="B50" s="139">
        <v>7</v>
      </c>
      <c r="C50" s="140">
        <v>1</v>
      </c>
      <c r="D50" s="141">
        <f t="shared" si="26"/>
        <v>14.285714285714285</v>
      </c>
      <c r="E50" s="139">
        <v>12</v>
      </c>
      <c r="F50" s="179">
        <v>1</v>
      </c>
      <c r="G50" s="141">
        <f t="shared" si="27"/>
        <v>8.3333333333333321</v>
      </c>
      <c r="H50" s="139">
        <v>17</v>
      </c>
      <c r="I50" s="179">
        <v>0</v>
      </c>
      <c r="J50" s="179">
        <v>0</v>
      </c>
      <c r="K50" s="139">
        <v>29</v>
      </c>
      <c r="L50" s="179">
        <v>6</v>
      </c>
      <c r="M50" s="141">
        <f t="shared" si="28"/>
        <v>20.689655172413794</v>
      </c>
      <c r="N50" s="139">
        <v>34</v>
      </c>
      <c r="O50" s="179">
        <v>6</v>
      </c>
      <c r="P50" s="141">
        <f t="shared" si="22"/>
        <v>17.647058823529413</v>
      </c>
      <c r="Q50" s="139">
        <v>44</v>
      </c>
      <c r="R50" s="179">
        <v>8</v>
      </c>
      <c r="S50" s="141">
        <f t="shared" si="23"/>
        <v>18.181818181818183</v>
      </c>
      <c r="T50" s="139">
        <v>35</v>
      </c>
      <c r="U50" s="179">
        <v>4</v>
      </c>
      <c r="V50" s="141">
        <f t="shared" si="29"/>
        <v>11.428571428571429</v>
      </c>
      <c r="W50" s="139">
        <v>31</v>
      </c>
      <c r="X50" s="179">
        <v>7</v>
      </c>
      <c r="Y50" s="141">
        <f t="shared" si="19"/>
        <v>22.58064516129032</v>
      </c>
      <c r="Z50" s="139">
        <v>32</v>
      </c>
      <c r="AA50" s="179">
        <v>6</v>
      </c>
      <c r="AB50" s="141">
        <f t="shared" si="25"/>
        <v>18.75</v>
      </c>
      <c r="AC50" s="139">
        <v>20</v>
      </c>
      <c r="AD50" s="179">
        <v>3</v>
      </c>
      <c r="AE50" s="141">
        <f t="shared" si="24"/>
        <v>15</v>
      </c>
    </row>
    <row r="51" spans="1:31" ht="20.25" customHeight="1">
      <c r="A51" s="176" t="s">
        <v>267</v>
      </c>
      <c r="B51" s="139">
        <v>3108</v>
      </c>
      <c r="C51" s="142">
        <v>375</v>
      </c>
      <c r="D51" s="141">
        <f t="shared" si="26"/>
        <v>12.065637065637064</v>
      </c>
      <c r="E51" s="142">
        <v>2792</v>
      </c>
      <c r="F51" s="142">
        <v>369</v>
      </c>
      <c r="G51" s="141">
        <f t="shared" si="27"/>
        <v>13.216332378223496</v>
      </c>
      <c r="H51" s="142">
        <v>2810</v>
      </c>
      <c r="I51" s="142">
        <v>327</v>
      </c>
      <c r="J51" s="141">
        <f t="shared" ref="J51:J82" si="30">I51/H51*100</f>
        <v>11.637010676156583</v>
      </c>
      <c r="K51" s="142">
        <v>2689</v>
      </c>
      <c r="L51" s="142">
        <v>361</v>
      </c>
      <c r="M51" s="141">
        <f t="shared" si="28"/>
        <v>13.425065079955372</v>
      </c>
      <c r="N51" s="142">
        <v>2952</v>
      </c>
      <c r="O51" s="142">
        <v>449</v>
      </c>
      <c r="P51" s="141">
        <f t="shared" si="22"/>
        <v>15.210027100271004</v>
      </c>
      <c r="Q51" s="142">
        <v>2802</v>
      </c>
      <c r="R51" s="142">
        <v>397</v>
      </c>
      <c r="S51" s="141">
        <f t="shared" si="23"/>
        <v>14.168451106352606</v>
      </c>
      <c r="T51" s="142">
        <v>2655</v>
      </c>
      <c r="U51" s="142">
        <v>353</v>
      </c>
      <c r="V51" s="141">
        <f t="shared" si="29"/>
        <v>13.295668549905837</v>
      </c>
      <c r="W51" s="142">
        <v>2570</v>
      </c>
      <c r="X51" s="142">
        <v>351</v>
      </c>
      <c r="Y51" s="141">
        <f t="shared" si="19"/>
        <v>13.657587548638132</v>
      </c>
      <c r="Z51" s="142">
        <v>2314</v>
      </c>
      <c r="AA51" s="142">
        <v>339</v>
      </c>
      <c r="AB51" s="141">
        <f t="shared" si="25"/>
        <v>14.649956784788246</v>
      </c>
      <c r="AC51" s="142">
        <v>2730</v>
      </c>
      <c r="AD51" s="142">
        <v>408</v>
      </c>
      <c r="AE51" s="141">
        <f t="shared" si="24"/>
        <v>14.945054945054945</v>
      </c>
    </row>
    <row r="52" spans="1:31" ht="20.25" customHeight="1">
      <c r="A52" s="176" t="s">
        <v>39</v>
      </c>
      <c r="B52" s="139">
        <v>926</v>
      </c>
      <c r="C52" s="140">
        <v>171</v>
      </c>
      <c r="D52" s="141">
        <f t="shared" si="26"/>
        <v>18.466522678185747</v>
      </c>
      <c r="E52" s="139">
        <v>1068</v>
      </c>
      <c r="F52" s="179">
        <v>155</v>
      </c>
      <c r="G52" s="141">
        <f t="shared" si="27"/>
        <v>14.513108614232209</v>
      </c>
      <c r="H52" s="139">
        <v>1096</v>
      </c>
      <c r="I52" s="179">
        <v>143</v>
      </c>
      <c r="J52" s="141">
        <f t="shared" si="30"/>
        <v>13.047445255474452</v>
      </c>
      <c r="K52" s="139">
        <v>1062</v>
      </c>
      <c r="L52" s="179">
        <v>147</v>
      </c>
      <c r="M52" s="141">
        <f t="shared" si="28"/>
        <v>13.841807909604519</v>
      </c>
      <c r="N52" s="139">
        <v>1100</v>
      </c>
      <c r="O52" s="179">
        <v>156</v>
      </c>
      <c r="P52" s="141">
        <f t="shared" si="22"/>
        <v>14.181818181818182</v>
      </c>
      <c r="Q52" s="139">
        <v>1344</v>
      </c>
      <c r="R52" s="179">
        <v>174</v>
      </c>
      <c r="S52" s="141">
        <f t="shared" si="23"/>
        <v>12.946428571428573</v>
      </c>
      <c r="T52" s="139">
        <v>1194</v>
      </c>
      <c r="U52" s="179">
        <v>164</v>
      </c>
      <c r="V52" s="141">
        <f t="shared" si="29"/>
        <v>13.735343383584588</v>
      </c>
      <c r="W52" s="139">
        <v>1163</v>
      </c>
      <c r="X52" s="179">
        <v>164</v>
      </c>
      <c r="Y52" s="141">
        <f t="shared" si="19"/>
        <v>14.10146173688736</v>
      </c>
      <c r="Z52" s="139">
        <v>1113</v>
      </c>
      <c r="AA52" s="179">
        <v>162</v>
      </c>
      <c r="AB52" s="141">
        <f t="shared" si="25"/>
        <v>14.555256064690028</v>
      </c>
      <c r="AC52" s="139">
        <v>1180</v>
      </c>
      <c r="AD52" s="179">
        <v>165</v>
      </c>
      <c r="AE52" s="141">
        <f t="shared" si="24"/>
        <v>13.983050847457626</v>
      </c>
    </row>
    <row r="53" spans="1:31" ht="20.25" customHeight="1">
      <c r="A53" s="176" t="s">
        <v>237</v>
      </c>
      <c r="B53" s="139">
        <v>310</v>
      </c>
      <c r="C53" s="140">
        <v>19</v>
      </c>
      <c r="D53" s="141">
        <f t="shared" si="26"/>
        <v>6.129032258064516</v>
      </c>
      <c r="E53" s="139">
        <v>277</v>
      </c>
      <c r="F53" s="179">
        <v>16</v>
      </c>
      <c r="G53" s="141">
        <f t="shared" si="27"/>
        <v>5.7761732851985563</v>
      </c>
      <c r="H53" s="139">
        <v>287</v>
      </c>
      <c r="I53" s="179">
        <v>16</v>
      </c>
      <c r="J53" s="141">
        <f t="shared" si="30"/>
        <v>5.5749128919860631</v>
      </c>
      <c r="K53" s="139">
        <v>253</v>
      </c>
      <c r="L53" s="179">
        <v>22</v>
      </c>
      <c r="M53" s="141">
        <f t="shared" si="28"/>
        <v>8.695652173913043</v>
      </c>
      <c r="N53" s="139">
        <v>232</v>
      </c>
      <c r="O53" s="179">
        <v>20</v>
      </c>
      <c r="P53" s="141">
        <f t="shared" si="22"/>
        <v>8.6206896551724146</v>
      </c>
      <c r="Q53" s="139">
        <v>251</v>
      </c>
      <c r="R53" s="179">
        <v>18</v>
      </c>
      <c r="S53" s="141">
        <f t="shared" si="23"/>
        <v>7.1713147410358573</v>
      </c>
      <c r="T53" s="139">
        <v>242</v>
      </c>
      <c r="U53" s="179">
        <v>25</v>
      </c>
      <c r="V53" s="141">
        <f t="shared" si="29"/>
        <v>10.330578512396695</v>
      </c>
      <c r="W53" s="139">
        <v>318</v>
      </c>
      <c r="X53" s="179">
        <v>19</v>
      </c>
      <c r="Y53" s="141">
        <f t="shared" si="19"/>
        <v>5.9748427672955975</v>
      </c>
      <c r="Z53" s="139">
        <v>257</v>
      </c>
      <c r="AA53" s="179">
        <v>22</v>
      </c>
      <c r="AB53" s="141">
        <f t="shared" si="25"/>
        <v>8.5603112840466924</v>
      </c>
      <c r="AC53" s="139">
        <v>247</v>
      </c>
      <c r="AD53" s="179">
        <v>34</v>
      </c>
      <c r="AE53" s="141">
        <f t="shared" si="24"/>
        <v>13.765182186234817</v>
      </c>
    </row>
    <row r="54" spans="1:31" ht="20.25" customHeight="1">
      <c r="A54" s="176" t="s">
        <v>19</v>
      </c>
      <c r="B54" s="139">
        <v>849</v>
      </c>
      <c r="C54" s="140">
        <v>132</v>
      </c>
      <c r="D54" s="141">
        <f t="shared" si="26"/>
        <v>15.547703180212014</v>
      </c>
      <c r="E54" s="139">
        <v>927</v>
      </c>
      <c r="F54" s="179">
        <v>134</v>
      </c>
      <c r="G54" s="141">
        <f t="shared" si="27"/>
        <v>14.455231930960085</v>
      </c>
      <c r="H54" s="139">
        <v>992</v>
      </c>
      <c r="I54" s="179">
        <v>151</v>
      </c>
      <c r="J54" s="141">
        <f t="shared" si="30"/>
        <v>15.221774193548388</v>
      </c>
      <c r="K54" s="139">
        <v>1061</v>
      </c>
      <c r="L54" s="179">
        <v>149</v>
      </c>
      <c r="M54" s="141">
        <f t="shared" si="28"/>
        <v>14.043355325164939</v>
      </c>
      <c r="N54" s="139">
        <v>1362</v>
      </c>
      <c r="O54" s="179">
        <v>171</v>
      </c>
      <c r="P54" s="141">
        <f t="shared" si="22"/>
        <v>12.555066079295155</v>
      </c>
      <c r="Q54" s="139">
        <v>1587</v>
      </c>
      <c r="R54" s="179">
        <v>190</v>
      </c>
      <c r="S54" s="141">
        <f t="shared" si="23"/>
        <v>11.972274732199118</v>
      </c>
      <c r="T54" s="139">
        <v>1762</v>
      </c>
      <c r="U54" s="179">
        <v>179</v>
      </c>
      <c r="V54" s="141">
        <f t="shared" si="29"/>
        <v>10.158910329171396</v>
      </c>
      <c r="W54" s="139">
        <v>1942</v>
      </c>
      <c r="X54" s="179">
        <v>226</v>
      </c>
      <c r="Y54" s="141">
        <f t="shared" si="19"/>
        <v>11.637487126673532</v>
      </c>
      <c r="Z54" s="139">
        <v>1774</v>
      </c>
      <c r="AA54" s="179">
        <v>178</v>
      </c>
      <c r="AB54" s="141">
        <f t="shared" si="25"/>
        <v>10.033821871476889</v>
      </c>
      <c r="AC54" s="139">
        <v>2343</v>
      </c>
      <c r="AD54" s="179">
        <v>306</v>
      </c>
      <c r="AE54" s="141">
        <f t="shared" si="24"/>
        <v>13.060179257362355</v>
      </c>
    </row>
    <row r="55" spans="1:31" ht="20.25" customHeight="1">
      <c r="A55" s="138" t="s">
        <v>269</v>
      </c>
      <c r="B55" s="139">
        <v>4745</v>
      </c>
      <c r="C55" s="140">
        <v>705</v>
      </c>
      <c r="D55" s="141">
        <f t="shared" si="26"/>
        <v>14.857744994731295</v>
      </c>
      <c r="E55" s="142">
        <v>4794</v>
      </c>
      <c r="F55" s="143">
        <v>677</v>
      </c>
      <c r="G55" s="141">
        <f t="shared" si="27"/>
        <v>14.121818940342093</v>
      </c>
      <c r="H55" s="142">
        <v>4915</v>
      </c>
      <c r="I55" s="143">
        <v>709</v>
      </c>
      <c r="J55" s="141">
        <f t="shared" si="30"/>
        <v>14.425228891149541</v>
      </c>
      <c r="K55" s="142">
        <v>5101</v>
      </c>
      <c r="L55" s="143">
        <v>723</v>
      </c>
      <c r="M55" s="141">
        <f t="shared" si="28"/>
        <v>14.173691433052344</v>
      </c>
      <c r="N55" s="142">
        <v>5391</v>
      </c>
      <c r="O55" s="143">
        <v>690</v>
      </c>
      <c r="P55" s="141">
        <f t="shared" si="22"/>
        <v>12.799109627156371</v>
      </c>
      <c r="Q55" s="142">
        <v>5796</v>
      </c>
      <c r="R55" s="143">
        <v>727</v>
      </c>
      <c r="S55" s="141">
        <f t="shared" si="23"/>
        <v>12.543133195307107</v>
      </c>
      <c r="T55" s="142">
        <v>6117</v>
      </c>
      <c r="U55" s="140">
        <v>728</v>
      </c>
      <c r="V55" s="141">
        <f t="shared" si="29"/>
        <v>11.901258786987084</v>
      </c>
      <c r="W55" s="142">
        <v>6563</v>
      </c>
      <c r="X55" s="140">
        <v>838</v>
      </c>
      <c r="Y55" s="141">
        <f t="shared" si="19"/>
        <v>12.76855096754533</v>
      </c>
      <c r="Z55" s="142">
        <v>5983</v>
      </c>
      <c r="AA55" s="140">
        <v>745</v>
      </c>
      <c r="AB55" s="141">
        <f t="shared" si="25"/>
        <v>12.451947183687114</v>
      </c>
      <c r="AC55" s="142">
        <v>7310</v>
      </c>
      <c r="AD55" s="140">
        <v>928</v>
      </c>
      <c r="AE55" s="141">
        <f t="shared" si="24"/>
        <v>12.694938440492475</v>
      </c>
    </row>
    <row r="56" spans="1:31" ht="20.25" customHeight="1">
      <c r="A56" s="176" t="s">
        <v>203</v>
      </c>
      <c r="B56" s="139">
        <v>419</v>
      </c>
      <c r="C56" s="140">
        <v>62</v>
      </c>
      <c r="D56" s="141">
        <f t="shared" si="26"/>
        <v>14.797136038186157</v>
      </c>
      <c r="E56" s="139">
        <v>503</v>
      </c>
      <c r="F56" s="179">
        <v>69</v>
      </c>
      <c r="G56" s="141">
        <f t="shared" si="27"/>
        <v>13.717693836978132</v>
      </c>
      <c r="H56" s="139">
        <v>388</v>
      </c>
      <c r="I56" s="179">
        <v>33</v>
      </c>
      <c r="J56" s="141">
        <f t="shared" si="30"/>
        <v>8.5051546391752577</v>
      </c>
      <c r="K56" s="139">
        <v>351</v>
      </c>
      <c r="L56" s="179">
        <v>44</v>
      </c>
      <c r="M56" s="141">
        <f t="shared" si="28"/>
        <v>12.535612535612536</v>
      </c>
      <c r="N56" s="139">
        <v>334</v>
      </c>
      <c r="O56" s="179">
        <v>39</v>
      </c>
      <c r="P56" s="141">
        <f t="shared" si="22"/>
        <v>11.676646706586826</v>
      </c>
      <c r="Q56" s="139">
        <v>362</v>
      </c>
      <c r="R56" s="179">
        <v>39</v>
      </c>
      <c r="S56" s="141">
        <f t="shared" si="23"/>
        <v>10.773480662983426</v>
      </c>
      <c r="T56" s="139">
        <v>293</v>
      </c>
      <c r="U56" s="179">
        <v>34</v>
      </c>
      <c r="V56" s="141">
        <f t="shared" si="29"/>
        <v>11.604095563139932</v>
      </c>
      <c r="W56" s="139">
        <v>307</v>
      </c>
      <c r="X56" s="179">
        <v>36</v>
      </c>
      <c r="Y56" s="141">
        <f t="shared" si="19"/>
        <v>11.726384364820847</v>
      </c>
      <c r="Z56" s="139">
        <v>352</v>
      </c>
      <c r="AA56" s="179">
        <v>62</v>
      </c>
      <c r="AB56" s="141">
        <f t="shared" si="25"/>
        <v>17.613636363636363</v>
      </c>
      <c r="AC56" s="139">
        <v>326</v>
      </c>
      <c r="AD56" s="179">
        <v>41</v>
      </c>
      <c r="AE56" s="141">
        <f t="shared" si="24"/>
        <v>12.576687116564417</v>
      </c>
    </row>
    <row r="57" spans="1:31" ht="20.25" customHeight="1">
      <c r="A57" s="176" t="s">
        <v>41</v>
      </c>
      <c r="B57" s="139">
        <v>36096</v>
      </c>
      <c r="C57" s="140">
        <v>4773</v>
      </c>
      <c r="D57" s="141">
        <f t="shared" si="26"/>
        <v>13.223071808510639</v>
      </c>
      <c r="E57" s="142">
        <v>34672</v>
      </c>
      <c r="F57" s="140">
        <v>4546</v>
      </c>
      <c r="G57" s="141">
        <f t="shared" si="27"/>
        <v>13.111444393170283</v>
      </c>
      <c r="H57" s="142">
        <v>35960</v>
      </c>
      <c r="I57" s="140">
        <v>4458</v>
      </c>
      <c r="J57" s="141">
        <f t="shared" si="30"/>
        <v>12.397107897664071</v>
      </c>
      <c r="K57" s="142">
        <v>40625</v>
      </c>
      <c r="L57" s="140">
        <v>4960</v>
      </c>
      <c r="M57" s="141">
        <f t="shared" si="28"/>
        <v>12.20923076923077</v>
      </c>
      <c r="N57" s="142">
        <v>43281</v>
      </c>
      <c r="O57" s="140">
        <v>5454</v>
      </c>
      <c r="P57" s="141">
        <f t="shared" si="22"/>
        <v>12.601372426699939</v>
      </c>
      <c r="Q57" s="142">
        <v>44541</v>
      </c>
      <c r="R57" s="140">
        <v>5800</v>
      </c>
      <c r="S57" s="141">
        <f t="shared" si="23"/>
        <v>13.021710334298737</v>
      </c>
      <c r="T57" s="142">
        <v>42218</v>
      </c>
      <c r="U57" s="140">
        <v>5507</v>
      </c>
      <c r="V57" s="141">
        <f t="shared" si="29"/>
        <v>13.044199156757779</v>
      </c>
      <c r="W57" s="142">
        <v>33031</v>
      </c>
      <c r="X57" s="140">
        <v>4508</v>
      </c>
      <c r="Y57" s="141">
        <f t="shared" si="19"/>
        <v>13.647785413702278</v>
      </c>
      <c r="Z57" s="142">
        <v>12914</v>
      </c>
      <c r="AA57" s="140">
        <v>1590</v>
      </c>
      <c r="AB57" s="141">
        <f t="shared" si="25"/>
        <v>12.312219296887099</v>
      </c>
      <c r="AC57" s="142">
        <v>13439</v>
      </c>
      <c r="AD57" s="140">
        <v>1539</v>
      </c>
      <c r="AE57" s="141">
        <f t="shared" si="24"/>
        <v>11.451744921497136</v>
      </c>
    </row>
    <row r="58" spans="1:31" ht="20.25" customHeight="1">
      <c r="A58" s="176" t="s">
        <v>201</v>
      </c>
      <c r="B58" s="139">
        <v>71</v>
      </c>
      <c r="C58" s="140">
        <v>2</v>
      </c>
      <c r="D58" s="141">
        <f t="shared" si="26"/>
        <v>2.8169014084507045</v>
      </c>
      <c r="E58" s="139">
        <v>68</v>
      </c>
      <c r="F58" s="179">
        <v>4</v>
      </c>
      <c r="G58" s="141">
        <f t="shared" si="27"/>
        <v>5.8823529411764701</v>
      </c>
      <c r="H58" s="139">
        <v>71</v>
      </c>
      <c r="I58" s="179">
        <v>5</v>
      </c>
      <c r="J58" s="141">
        <f t="shared" si="30"/>
        <v>7.042253521126761</v>
      </c>
      <c r="K58" s="139">
        <v>75</v>
      </c>
      <c r="L58" s="179">
        <v>11</v>
      </c>
      <c r="M58" s="141">
        <f t="shared" si="28"/>
        <v>14.666666666666666</v>
      </c>
      <c r="N58" s="139">
        <v>49</v>
      </c>
      <c r="O58" s="179">
        <v>5</v>
      </c>
      <c r="P58" s="141">
        <f t="shared" si="22"/>
        <v>10.204081632653061</v>
      </c>
      <c r="Q58" s="139">
        <v>52</v>
      </c>
      <c r="R58" s="179">
        <v>6</v>
      </c>
      <c r="S58" s="141">
        <f t="shared" si="23"/>
        <v>11.538461538461538</v>
      </c>
      <c r="T58" s="139">
        <v>47</v>
      </c>
      <c r="U58" s="179">
        <v>3</v>
      </c>
      <c r="V58" s="141">
        <f t="shared" si="29"/>
        <v>6.3829787234042552</v>
      </c>
      <c r="W58" s="139">
        <v>24</v>
      </c>
      <c r="X58" s="179">
        <v>3</v>
      </c>
      <c r="Y58" s="141">
        <f t="shared" si="19"/>
        <v>12.5</v>
      </c>
      <c r="Z58" s="139">
        <v>35</v>
      </c>
      <c r="AA58" s="179">
        <v>11</v>
      </c>
      <c r="AB58" s="141">
        <f t="shared" si="25"/>
        <v>31.428571428571427</v>
      </c>
      <c r="AC58" s="139">
        <v>45</v>
      </c>
      <c r="AD58" s="179">
        <v>5</v>
      </c>
      <c r="AE58" s="141">
        <f t="shared" si="24"/>
        <v>11.111111111111111</v>
      </c>
    </row>
    <row r="59" spans="1:31" ht="20.25" customHeight="1">
      <c r="A59" s="176" t="s">
        <v>191</v>
      </c>
      <c r="B59" s="139">
        <v>15</v>
      </c>
      <c r="C59" s="140">
        <v>3</v>
      </c>
      <c r="D59" s="141">
        <f t="shared" si="26"/>
        <v>20</v>
      </c>
      <c r="E59" s="139">
        <v>26</v>
      </c>
      <c r="F59" s="179">
        <v>4</v>
      </c>
      <c r="G59" s="141">
        <f t="shared" si="27"/>
        <v>15.384615384615385</v>
      </c>
      <c r="H59" s="139">
        <v>12</v>
      </c>
      <c r="I59" s="179">
        <v>2</v>
      </c>
      <c r="J59" s="141">
        <f t="shared" si="30"/>
        <v>16.666666666666664</v>
      </c>
      <c r="K59" s="139">
        <v>29</v>
      </c>
      <c r="L59" s="179">
        <v>4</v>
      </c>
      <c r="M59" s="141">
        <f t="shared" si="28"/>
        <v>13.793103448275861</v>
      </c>
      <c r="N59" s="139">
        <v>19</v>
      </c>
      <c r="O59" s="179">
        <v>0</v>
      </c>
      <c r="P59" s="179">
        <v>0</v>
      </c>
      <c r="Q59" s="139">
        <v>11</v>
      </c>
      <c r="R59" s="179">
        <v>2</v>
      </c>
      <c r="S59" s="141">
        <f t="shared" si="23"/>
        <v>18.181818181818183</v>
      </c>
      <c r="T59" s="139">
        <v>3</v>
      </c>
      <c r="U59" s="179">
        <v>1</v>
      </c>
      <c r="V59" s="141">
        <f t="shared" si="29"/>
        <v>33.333333333333329</v>
      </c>
      <c r="W59" s="139">
        <v>5</v>
      </c>
      <c r="X59" s="179">
        <v>1</v>
      </c>
      <c r="Y59" s="141">
        <f t="shared" si="19"/>
        <v>20</v>
      </c>
      <c r="Z59" s="139">
        <v>5</v>
      </c>
      <c r="AA59" s="179">
        <v>1</v>
      </c>
      <c r="AB59" s="141">
        <f t="shared" si="25"/>
        <v>20</v>
      </c>
      <c r="AC59" s="139">
        <v>9</v>
      </c>
      <c r="AD59" s="179">
        <v>1</v>
      </c>
      <c r="AE59" s="141">
        <f t="shared" si="24"/>
        <v>11.111111111111111</v>
      </c>
    </row>
    <row r="60" spans="1:31" ht="20.25" customHeight="1">
      <c r="A60" s="176" t="s">
        <v>18</v>
      </c>
      <c r="B60" s="139">
        <v>1358</v>
      </c>
      <c r="C60" s="140">
        <v>119</v>
      </c>
      <c r="D60" s="141">
        <f t="shared" si="26"/>
        <v>8.7628865979381434</v>
      </c>
      <c r="E60" s="139">
        <v>1253</v>
      </c>
      <c r="F60" s="179">
        <v>121</v>
      </c>
      <c r="G60" s="141">
        <f t="shared" si="27"/>
        <v>9.6568236233040707</v>
      </c>
      <c r="H60" s="139">
        <v>1282</v>
      </c>
      <c r="I60" s="179">
        <v>121</v>
      </c>
      <c r="J60" s="141">
        <f t="shared" si="30"/>
        <v>9.4383775351014041</v>
      </c>
      <c r="K60" s="139">
        <v>1496</v>
      </c>
      <c r="L60" s="179">
        <v>137</v>
      </c>
      <c r="M60" s="141">
        <f t="shared" si="28"/>
        <v>9.1577540106951876</v>
      </c>
      <c r="N60" s="139">
        <v>1857</v>
      </c>
      <c r="O60" s="179">
        <v>184</v>
      </c>
      <c r="P60" s="141">
        <f>O60/N60*100</f>
        <v>9.9084544964997292</v>
      </c>
      <c r="Q60" s="139">
        <v>1894</v>
      </c>
      <c r="R60" s="179">
        <v>154</v>
      </c>
      <c r="S60" s="141">
        <f t="shared" si="23"/>
        <v>8.1309398099260832</v>
      </c>
      <c r="T60" s="139">
        <v>1824</v>
      </c>
      <c r="U60" s="179">
        <v>195</v>
      </c>
      <c r="V60" s="141">
        <f t="shared" si="29"/>
        <v>10.690789473684211</v>
      </c>
      <c r="W60" s="139">
        <v>1851</v>
      </c>
      <c r="X60" s="179">
        <v>200</v>
      </c>
      <c r="Y60" s="141">
        <f t="shared" si="19"/>
        <v>10.804970286331713</v>
      </c>
      <c r="Z60" s="139">
        <v>1580</v>
      </c>
      <c r="AA60" s="179">
        <v>154</v>
      </c>
      <c r="AB60" s="141">
        <f t="shared" si="25"/>
        <v>9.7468354430379751</v>
      </c>
      <c r="AC60" s="139">
        <v>1544</v>
      </c>
      <c r="AD60" s="179">
        <v>167</v>
      </c>
      <c r="AE60" s="141">
        <f t="shared" si="24"/>
        <v>10.816062176165802</v>
      </c>
    </row>
    <row r="61" spans="1:31" ht="20.25" customHeight="1">
      <c r="A61" s="176" t="s">
        <v>222</v>
      </c>
      <c r="B61" s="139">
        <v>21</v>
      </c>
      <c r="C61" s="140">
        <v>5</v>
      </c>
      <c r="D61" s="141">
        <f t="shared" si="26"/>
        <v>23.809523809523807</v>
      </c>
      <c r="E61" s="139">
        <v>51</v>
      </c>
      <c r="F61" s="179">
        <v>3</v>
      </c>
      <c r="G61" s="141">
        <f t="shared" si="27"/>
        <v>5.8823529411764701</v>
      </c>
      <c r="H61" s="139">
        <v>41</v>
      </c>
      <c r="I61" s="179">
        <v>8</v>
      </c>
      <c r="J61" s="141">
        <f t="shared" si="30"/>
        <v>19.512195121951219</v>
      </c>
      <c r="K61" s="139">
        <v>13</v>
      </c>
      <c r="L61" s="179">
        <v>1</v>
      </c>
      <c r="M61" s="141">
        <f t="shared" si="28"/>
        <v>7.6923076923076925</v>
      </c>
      <c r="N61" s="139">
        <v>18</v>
      </c>
      <c r="O61" s="179">
        <v>0</v>
      </c>
      <c r="P61" s="179">
        <v>0</v>
      </c>
      <c r="Q61" s="139">
        <v>117</v>
      </c>
      <c r="R61" s="179">
        <v>12</v>
      </c>
      <c r="S61" s="141">
        <f t="shared" si="23"/>
        <v>10.256410256410255</v>
      </c>
      <c r="T61" s="139">
        <v>23</v>
      </c>
      <c r="U61" s="179">
        <v>4</v>
      </c>
      <c r="V61" s="141">
        <f t="shared" si="29"/>
        <v>17.391304347826086</v>
      </c>
      <c r="W61" s="139">
        <v>36</v>
      </c>
      <c r="X61" s="179">
        <v>0</v>
      </c>
      <c r="Y61" s="179">
        <v>0</v>
      </c>
      <c r="Z61" s="139">
        <v>32</v>
      </c>
      <c r="AA61" s="179">
        <v>6</v>
      </c>
      <c r="AB61" s="141">
        <f t="shared" si="25"/>
        <v>18.75</v>
      </c>
      <c r="AC61" s="139">
        <v>30</v>
      </c>
      <c r="AD61" s="179">
        <v>3</v>
      </c>
      <c r="AE61" s="141">
        <f t="shared" si="24"/>
        <v>10</v>
      </c>
    </row>
    <row r="62" spans="1:31" ht="20.25" customHeight="1">
      <c r="A62" s="176" t="s">
        <v>209</v>
      </c>
      <c r="B62" s="139">
        <v>0</v>
      </c>
      <c r="C62" s="140">
        <v>0</v>
      </c>
      <c r="D62" s="140">
        <v>0</v>
      </c>
      <c r="E62" s="139">
        <v>0</v>
      </c>
      <c r="F62" s="179">
        <v>0</v>
      </c>
      <c r="G62" s="179">
        <v>0</v>
      </c>
      <c r="H62" s="139">
        <v>1</v>
      </c>
      <c r="I62" s="179">
        <v>1</v>
      </c>
      <c r="J62" s="141">
        <f t="shared" si="30"/>
        <v>100</v>
      </c>
      <c r="K62" s="139">
        <v>1</v>
      </c>
      <c r="L62" s="179">
        <v>1</v>
      </c>
      <c r="M62" s="141">
        <f t="shared" si="28"/>
        <v>100</v>
      </c>
      <c r="N62" s="139">
        <v>4</v>
      </c>
      <c r="O62" s="179">
        <v>0</v>
      </c>
      <c r="P62" s="179">
        <v>0</v>
      </c>
      <c r="Q62" s="139">
        <v>6</v>
      </c>
      <c r="R62" s="179">
        <v>0</v>
      </c>
      <c r="S62" s="179">
        <v>0</v>
      </c>
      <c r="T62" s="139">
        <v>10</v>
      </c>
      <c r="U62" s="179">
        <v>3</v>
      </c>
      <c r="V62" s="141">
        <f t="shared" si="29"/>
        <v>30</v>
      </c>
      <c r="W62" s="139">
        <v>20</v>
      </c>
      <c r="X62" s="179">
        <v>1</v>
      </c>
      <c r="Y62" s="141">
        <f t="shared" ref="Y62:Y74" si="31">X62/W62*100</f>
        <v>5</v>
      </c>
      <c r="Z62" s="139">
        <v>10</v>
      </c>
      <c r="AA62" s="179">
        <v>2</v>
      </c>
      <c r="AB62" s="141">
        <f t="shared" si="25"/>
        <v>20</v>
      </c>
      <c r="AC62" s="139">
        <v>20</v>
      </c>
      <c r="AD62" s="179">
        <v>2</v>
      </c>
      <c r="AE62" s="141">
        <f t="shared" si="24"/>
        <v>10</v>
      </c>
    </row>
    <row r="63" spans="1:31" ht="20.25" customHeight="1">
      <c r="A63" s="176" t="s">
        <v>197</v>
      </c>
      <c r="B63" s="139">
        <v>31</v>
      </c>
      <c r="C63" s="140">
        <v>5</v>
      </c>
      <c r="D63" s="141">
        <f t="shared" ref="D63:D74" si="32">C63/B63*100</f>
        <v>16.129032258064516</v>
      </c>
      <c r="E63" s="139">
        <v>18</v>
      </c>
      <c r="F63" s="179">
        <v>2</v>
      </c>
      <c r="G63" s="141">
        <f t="shared" ref="G63:G74" si="33">F63/E63*100</f>
        <v>11.111111111111111</v>
      </c>
      <c r="H63" s="139">
        <v>20</v>
      </c>
      <c r="I63" s="179">
        <v>8</v>
      </c>
      <c r="J63" s="141">
        <f t="shared" si="30"/>
        <v>40</v>
      </c>
      <c r="K63" s="139">
        <v>18</v>
      </c>
      <c r="L63" s="179">
        <v>7</v>
      </c>
      <c r="M63" s="141">
        <f t="shared" si="28"/>
        <v>38.888888888888893</v>
      </c>
      <c r="N63" s="139">
        <v>8</v>
      </c>
      <c r="O63" s="179">
        <v>1</v>
      </c>
      <c r="P63" s="141">
        <f t="shared" ref="P63:P74" si="34">O63/N63*100</f>
        <v>12.5</v>
      </c>
      <c r="Q63" s="139">
        <v>17</v>
      </c>
      <c r="R63" s="179">
        <v>8</v>
      </c>
      <c r="S63" s="141">
        <f>R63/Q63*100</f>
        <v>47.058823529411761</v>
      </c>
      <c r="T63" s="139">
        <v>13</v>
      </c>
      <c r="U63" s="179">
        <v>5</v>
      </c>
      <c r="V63" s="141">
        <f t="shared" si="29"/>
        <v>38.461538461538467</v>
      </c>
      <c r="W63" s="139">
        <v>17</v>
      </c>
      <c r="X63" s="179">
        <v>3</v>
      </c>
      <c r="Y63" s="141">
        <f t="shared" si="31"/>
        <v>17.647058823529413</v>
      </c>
      <c r="Z63" s="139">
        <v>27</v>
      </c>
      <c r="AA63" s="179">
        <v>7</v>
      </c>
      <c r="AB63" s="141">
        <f t="shared" si="25"/>
        <v>25.925925925925924</v>
      </c>
      <c r="AC63" s="139">
        <v>10</v>
      </c>
      <c r="AD63" s="179">
        <v>1</v>
      </c>
      <c r="AE63" s="141">
        <f t="shared" si="24"/>
        <v>10</v>
      </c>
    </row>
    <row r="64" spans="1:31" ht="20.25" customHeight="1">
      <c r="A64" s="176" t="s">
        <v>205</v>
      </c>
      <c r="B64" s="139">
        <v>15</v>
      </c>
      <c r="C64" s="140">
        <v>3</v>
      </c>
      <c r="D64" s="141">
        <f t="shared" si="32"/>
        <v>20</v>
      </c>
      <c r="E64" s="139">
        <v>10</v>
      </c>
      <c r="F64" s="179">
        <v>1</v>
      </c>
      <c r="G64" s="141">
        <f t="shared" si="33"/>
        <v>10</v>
      </c>
      <c r="H64" s="139">
        <v>12</v>
      </c>
      <c r="I64" s="179">
        <v>3</v>
      </c>
      <c r="J64" s="141">
        <f t="shared" si="30"/>
        <v>25</v>
      </c>
      <c r="K64" s="139">
        <v>6</v>
      </c>
      <c r="L64" s="179">
        <v>1</v>
      </c>
      <c r="M64" s="141">
        <f t="shared" si="28"/>
        <v>16.666666666666664</v>
      </c>
      <c r="N64" s="139">
        <v>10</v>
      </c>
      <c r="O64" s="179">
        <v>1</v>
      </c>
      <c r="P64" s="141">
        <f t="shared" si="34"/>
        <v>10</v>
      </c>
      <c r="Q64" s="139">
        <v>3</v>
      </c>
      <c r="R64" s="179">
        <v>0</v>
      </c>
      <c r="S64" s="179">
        <v>0</v>
      </c>
      <c r="T64" s="139">
        <v>7</v>
      </c>
      <c r="U64" s="179">
        <v>2</v>
      </c>
      <c r="V64" s="141">
        <f t="shared" si="29"/>
        <v>28.571428571428569</v>
      </c>
      <c r="W64" s="139">
        <v>10</v>
      </c>
      <c r="X64" s="179">
        <v>1</v>
      </c>
      <c r="Y64" s="141">
        <f t="shared" si="31"/>
        <v>10</v>
      </c>
      <c r="Z64" s="139">
        <v>9</v>
      </c>
      <c r="AA64" s="179">
        <v>2</v>
      </c>
      <c r="AB64" s="141">
        <f t="shared" si="25"/>
        <v>22.222222222222221</v>
      </c>
      <c r="AC64" s="139">
        <v>10</v>
      </c>
      <c r="AD64" s="179">
        <v>1</v>
      </c>
      <c r="AE64" s="141">
        <f t="shared" si="24"/>
        <v>10</v>
      </c>
    </row>
    <row r="65" spans="1:31" ht="20.25" customHeight="1">
      <c r="A65" s="176" t="s">
        <v>181</v>
      </c>
      <c r="B65" s="139">
        <v>6</v>
      </c>
      <c r="C65" s="140">
        <v>3</v>
      </c>
      <c r="D65" s="141">
        <f t="shared" si="32"/>
        <v>50</v>
      </c>
      <c r="E65" s="139">
        <v>4</v>
      </c>
      <c r="F65" s="179">
        <v>1</v>
      </c>
      <c r="G65" s="141">
        <f t="shared" si="33"/>
        <v>25</v>
      </c>
      <c r="H65" s="139">
        <v>11</v>
      </c>
      <c r="I65" s="179">
        <v>2</v>
      </c>
      <c r="J65" s="141">
        <f t="shared" si="30"/>
        <v>18.181818181818183</v>
      </c>
      <c r="K65" s="139">
        <v>8</v>
      </c>
      <c r="L65" s="179">
        <v>0</v>
      </c>
      <c r="M65" s="179">
        <v>0</v>
      </c>
      <c r="N65" s="139">
        <v>4</v>
      </c>
      <c r="O65" s="179">
        <v>2</v>
      </c>
      <c r="P65" s="141">
        <f t="shared" si="34"/>
        <v>50</v>
      </c>
      <c r="Q65" s="139">
        <v>8</v>
      </c>
      <c r="R65" s="179">
        <v>1</v>
      </c>
      <c r="S65" s="141">
        <f t="shared" ref="S65:S91" si="35">R65/Q65*100</f>
        <v>12.5</v>
      </c>
      <c r="T65" s="139">
        <v>2</v>
      </c>
      <c r="U65" s="179">
        <v>0</v>
      </c>
      <c r="V65" s="179">
        <v>0</v>
      </c>
      <c r="W65" s="139">
        <v>7</v>
      </c>
      <c r="X65" s="179">
        <v>2</v>
      </c>
      <c r="Y65" s="141">
        <f t="shared" si="31"/>
        <v>28.571428571428569</v>
      </c>
      <c r="Z65" s="139">
        <v>6</v>
      </c>
      <c r="AA65" s="179">
        <v>0</v>
      </c>
      <c r="AB65" s="179">
        <v>0</v>
      </c>
      <c r="AC65" s="139">
        <v>10</v>
      </c>
      <c r="AD65" s="179">
        <v>1</v>
      </c>
      <c r="AE65" s="141">
        <f t="shared" si="24"/>
        <v>10</v>
      </c>
    </row>
    <row r="66" spans="1:31" s="180" customFormat="1" ht="20.25" customHeight="1">
      <c r="A66" s="176" t="s">
        <v>15</v>
      </c>
      <c r="B66" s="139">
        <v>985</v>
      </c>
      <c r="C66" s="140">
        <v>108</v>
      </c>
      <c r="D66" s="141">
        <f t="shared" si="32"/>
        <v>10.964467005076143</v>
      </c>
      <c r="E66" s="139">
        <v>901</v>
      </c>
      <c r="F66" s="179">
        <v>91</v>
      </c>
      <c r="G66" s="141">
        <f t="shared" si="33"/>
        <v>10.099889012208656</v>
      </c>
      <c r="H66" s="139">
        <v>739</v>
      </c>
      <c r="I66" s="179">
        <v>82</v>
      </c>
      <c r="J66" s="141">
        <f t="shared" si="30"/>
        <v>11.096075778078484</v>
      </c>
      <c r="K66" s="139">
        <v>561</v>
      </c>
      <c r="L66" s="179">
        <v>49</v>
      </c>
      <c r="M66" s="141">
        <f t="shared" ref="M66:M82" si="36">L66/K66*100</f>
        <v>8.7344028520499108</v>
      </c>
      <c r="N66" s="139">
        <v>641</v>
      </c>
      <c r="O66" s="179">
        <v>56</v>
      </c>
      <c r="P66" s="141">
        <f t="shared" si="34"/>
        <v>8.7363494539781588</v>
      </c>
      <c r="Q66" s="139">
        <v>520</v>
      </c>
      <c r="R66" s="179">
        <v>53</v>
      </c>
      <c r="S66" s="141">
        <f t="shared" si="35"/>
        <v>10.192307692307692</v>
      </c>
      <c r="T66" s="139">
        <v>382</v>
      </c>
      <c r="U66" s="179">
        <v>25</v>
      </c>
      <c r="V66" s="141">
        <f t="shared" ref="V66:V74" si="37">U66/T66*100</f>
        <v>6.5445026178010473</v>
      </c>
      <c r="W66" s="139">
        <v>270</v>
      </c>
      <c r="X66" s="179">
        <v>22</v>
      </c>
      <c r="Y66" s="141">
        <f t="shared" si="31"/>
        <v>8.1481481481481488</v>
      </c>
      <c r="Z66" s="139">
        <v>217</v>
      </c>
      <c r="AA66" s="179">
        <v>21</v>
      </c>
      <c r="AB66" s="141">
        <f t="shared" ref="AB66:AB78" si="38">AA66/Z66*100</f>
        <v>9.67741935483871</v>
      </c>
      <c r="AC66" s="139">
        <v>232</v>
      </c>
      <c r="AD66" s="179">
        <v>23</v>
      </c>
      <c r="AE66" s="141">
        <f t="shared" si="24"/>
        <v>9.9137931034482758</v>
      </c>
    </row>
    <row r="67" spans="1:31" s="180" customFormat="1" ht="20.25" customHeight="1">
      <c r="A67" s="176" t="s">
        <v>20</v>
      </c>
      <c r="B67" s="139">
        <v>4204</v>
      </c>
      <c r="C67" s="140">
        <v>414</v>
      </c>
      <c r="D67" s="141">
        <f t="shared" si="32"/>
        <v>9.8477640342530925</v>
      </c>
      <c r="E67" s="139">
        <v>4042</v>
      </c>
      <c r="F67" s="179">
        <v>377</v>
      </c>
      <c r="G67" s="141">
        <f t="shared" si="33"/>
        <v>9.3270658090054432</v>
      </c>
      <c r="H67" s="139">
        <v>3948</v>
      </c>
      <c r="I67" s="179">
        <v>376</v>
      </c>
      <c r="J67" s="141">
        <f t="shared" si="30"/>
        <v>9.5238095238095237</v>
      </c>
      <c r="K67" s="139">
        <v>4189</v>
      </c>
      <c r="L67" s="179">
        <v>350</v>
      </c>
      <c r="M67" s="141">
        <f t="shared" si="36"/>
        <v>8.3552160420147992</v>
      </c>
      <c r="N67" s="139">
        <v>4629</v>
      </c>
      <c r="O67" s="179">
        <v>413</v>
      </c>
      <c r="P67" s="141">
        <f t="shared" si="34"/>
        <v>8.92201339382156</v>
      </c>
      <c r="Q67" s="139">
        <v>4540</v>
      </c>
      <c r="R67" s="179">
        <v>380</v>
      </c>
      <c r="S67" s="141">
        <f t="shared" si="35"/>
        <v>8.3700440528634363</v>
      </c>
      <c r="T67" s="139">
        <v>4760</v>
      </c>
      <c r="U67" s="179">
        <v>433</v>
      </c>
      <c r="V67" s="141">
        <f t="shared" si="37"/>
        <v>9.0966386554621845</v>
      </c>
      <c r="W67" s="139">
        <v>5014</v>
      </c>
      <c r="X67" s="179">
        <v>475</v>
      </c>
      <c r="Y67" s="141">
        <f t="shared" si="31"/>
        <v>9.4734742720382936</v>
      </c>
      <c r="Z67" s="139">
        <v>4410</v>
      </c>
      <c r="AA67" s="179">
        <v>364</v>
      </c>
      <c r="AB67" s="141">
        <f t="shared" si="38"/>
        <v>8.2539682539682531</v>
      </c>
      <c r="AC67" s="139">
        <v>5615</v>
      </c>
      <c r="AD67" s="179">
        <v>498</v>
      </c>
      <c r="AE67" s="141">
        <f t="shared" si="24"/>
        <v>8.8691006233303664</v>
      </c>
    </row>
    <row r="68" spans="1:31" s="180" customFormat="1" ht="20.25" customHeight="1">
      <c r="A68" s="176" t="s">
        <v>198</v>
      </c>
      <c r="B68" s="139">
        <v>96</v>
      </c>
      <c r="C68" s="140">
        <v>12</v>
      </c>
      <c r="D68" s="141">
        <f t="shared" si="32"/>
        <v>12.5</v>
      </c>
      <c r="E68" s="139">
        <v>109</v>
      </c>
      <c r="F68" s="179">
        <v>15</v>
      </c>
      <c r="G68" s="141">
        <f t="shared" si="33"/>
        <v>13.761467889908257</v>
      </c>
      <c r="H68" s="139">
        <v>128</v>
      </c>
      <c r="I68" s="179">
        <v>18</v>
      </c>
      <c r="J68" s="141">
        <f t="shared" si="30"/>
        <v>14.0625</v>
      </c>
      <c r="K68" s="139">
        <v>128</v>
      </c>
      <c r="L68" s="179">
        <v>19</v>
      </c>
      <c r="M68" s="141">
        <f t="shared" si="36"/>
        <v>14.84375</v>
      </c>
      <c r="N68" s="139">
        <v>124</v>
      </c>
      <c r="O68" s="179">
        <v>12</v>
      </c>
      <c r="P68" s="141">
        <f t="shared" si="34"/>
        <v>9.67741935483871</v>
      </c>
      <c r="Q68" s="139">
        <v>144</v>
      </c>
      <c r="R68" s="179">
        <v>19</v>
      </c>
      <c r="S68" s="141">
        <f t="shared" si="35"/>
        <v>13.194444444444445</v>
      </c>
      <c r="T68" s="139">
        <v>190</v>
      </c>
      <c r="U68" s="179">
        <v>31</v>
      </c>
      <c r="V68" s="141">
        <f t="shared" si="37"/>
        <v>16.315789473684212</v>
      </c>
      <c r="W68" s="139">
        <v>138</v>
      </c>
      <c r="X68" s="179">
        <v>23</v>
      </c>
      <c r="Y68" s="141">
        <f t="shared" si="31"/>
        <v>16.666666666666664</v>
      </c>
      <c r="Z68" s="139">
        <v>101</v>
      </c>
      <c r="AA68" s="179">
        <v>8</v>
      </c>
      <c r="AB68" s="141">
        <f t="shared" si="38"/>
        <v>7.9207920792079207</v>
      </c>
      <c r="AC68" s="139">
        <v>91</v>
      </c>
      <c r="AD68" s="179">
        <v>8</v>
      </c>
      <c r="AE68" s="141">
        <f t="shared" si="24"/>
        <v>8.791208791208792</v>
      </c>
    </row>
    <row r="69" spans="1:31" s="180" customFormat="1" ht="20.25" customHeight="1">
      <c r="A69" s="176" t="s">
        <v>29</v>
      </c>
      <c r="B69" s="139">
        <v>162</v>
      </c>
      <c r="C69" s="140">
        <v>25</v>
      </c>
      <c r="D69" s="141">
        <f t="shared" si="32"/>
        <v>15.432098765432098</v>
      </c>
      <c r="E69" s="139">
        <v>82</v>
      </c>
      <c r="F69" s="179">
        <v>17</v>
      </c>
      <c r="G69" s="141">
        <f t="shared" si="33"/>
        <v>20.73170731707317</v>
      </c>
      <c r="H69" s="139">
        <v>48</v>
      </c>
      <c r="I69" s="179">
        <v>4</v>
      </c>
      <c r="J69" s="141">
        <f t="shared" si="30"/>
        <v>8.3333333333333321</v>
      </c>
      <c r="K69" s="139">
        <v>41</v>
      </c>
      <c r="L69" s="179">
        <v>6</v>
      </c>
      <c r="M69" s="141">
        <f t="shared" si="36"/>
        <v>14.634146341463413</v>
      </c>
      <c r="N69" s="139">
        <v>26</v>
      </c>
      <c r="O69" s="179">
        <v>4</v>
      </c>
      <c r="P69" s="141">
        <f t="shared" si="34"/>
        <v>15.384615384615385</v>
      </c>
      <c r="Q69" s="139">
        <v>18</v>
      </c>
      <c r="R69" s="179">
        <v>6</v>
      </c>
      <c r="S69" s="141">
        <f t="shared" si="35"/>
        <v>33.333333333333329</v>
      </c>
      <c r="T69" s="139">
        <v>19</v>
      </c>
      <c r="U69" s="179">
        <v>4</v>
      </c>
      <c r="V69" s="141">
        <f t="shared" si="37"/>
        <v>21.052631578947366</v>
      </c>
      <c r="W69" s="139">
        <v>19</v>
      </c>
      <c r="X69" s="179">
        <v>1</v>
      </c>
      <c r="Y69" s="141">
        <f t="shared" si="31"/>
        <v>5.2631578947368416</v>
      </c>
      <c r="Z69" s="139">
        <v>10</v>
      </c>
      <c r="AA69" s="179">
        <v>2</v>
      </c>
      <c r="AB69" s="141">
        <f t="shared" si="38"/>
        <v>20</v>
      </c>
      <c r="AC69" s="139">
        <v>12</v>
      </c>
      <c r="AD69" s="179">
        <v>1</v>
      </c>
      <c r="AE69" s="141">
        <f t="shared" si="24"/>
        <v>8.3333333333333321</v>
      </c>
    </row>
    <row r="70" spans="1:31" s="180" customFormat="1" ht="20.25" customHeight="1">
      <c r="A70" s="176" t="s">
        <v>36</v>
      </c>
      <c r="B70" s="139">
        <v>1563</v>
      </c>
      <c r="C70" s="140">
        <v>80</v>
      </c>
      <c r="D70" s="141">
        <f t="shared" si="32"/>
        <v>5.1183621241202815</v>
      </c>
      <c r="E70" s="139">
        <v>1457</v>
      </c>
      <c r="F70" s="179">
        <v>84</v>
      </c>
      <c r="G70" s="141">
        <f t="shared" si="33"/>
        <v>5.7652711050102949</v>
      </c>
      <c r="H70" s="139">
        <v>1570</v>
      </c>
      <c r="I70" s="179">
        <v>102</v>
      </c>
      <c r="J70" s="141">
        <f t="shared" si="30"/>
        <v>6.4968152866242042</v>
      </c>
      <c r="K70" s="139">
        <v>1673</v>
      </c>
      <c r="L70" s="179">
        <v>76</v>
      </c>
      <c r="M70" s="141">
        <f t="shared" si="36"/>
        <v>4.5427375971309027</v>
      </c>
      <c r="N70" s="139">
        <v>1847</v>
      </c>
      <c r="O70" s="179">
        <v>83</v>
      </c>
      <c r="P70" s="141">
        <f t="shared" si="34"/>
        <v>4.4937736870600968</v>
      </c>
      <c r="Q70" s="139">
        <v>1754</v>
      </c>
      <c r="R70" s="179">
        <v>102</v>
      </c>
      <c r="S70" s="141">
        <f t="shared" si="35"/>
        <v>5.8152793614595213</v>
      </c>
      <c r="T70" s="139">
        <v>1778</v>
      </c>
      <c r="U70" s="179">
        <v>137</v>
      </c>
      <c r="V70" s="141">
        <f t="shared" si="37"/>
        <v>7.7052868391451064</v>
      </c>
      <c r="W70" s="139">
        <v>1710</v>
      </c>
      <c r="X70" s="179">
        <v>127</v>
      </c>
      <c r="Y70" s="141">
        <f t="shared" si="31"/>
        <v>7.4269005847953222</v>
      </c>
      <c r="Z70" s="139">
        <v>1709</v>
      </c>
      <c r="AA70" s="179">
        <v>144</v>
      </c>
      <c r="AB70" s="141">
        <f t="shared" si="38"/>
        <v>8.4259801053247507</v>
      </c>
      <c r="AC70" s="139">
        <v>2168</v>
      </c>
      <c r="AD70" s="179">
        <v>179</v>
      </c>
      <c r="AE70" s="141">
        <f t="shared" ref="AE70:AE88" si="39">AD70/AC70*100</f>
        <v>8.2564575645756459</v>
      </c>
    </row>
    <row r="71" spans="1:31" s="180" customFormat="1" ht="20.25" customHeight="1">
      <c r="A71" s="176" t="s">
        <v>206</v>
      </c>
      <c r="B71" s="139">
        <v>794</v>
      </c>
      <c r="C71" s="140">
        <v>63</v>
      </c>
      <c r="D71" s="141">
        <f t="shared" si="32"/>
        <v>7.934508816120907</v>
      </c>
      <c r="E71" s="139">
        <v>784</v>
      </c>
      <c r="F71" s="179">
        <v>62</v>
      </c>
      <c r="G71" s="141">
        <f t="shared" si="33"/>
        <v>7.9081632653061229</v>
      </c>
      <c r="H71" s="139">
        <v>809</v>
      </c>
      <c r="I71" s="179">
        <v>61</v>
      </c>
      <c r="J71" s="141">
        <f t="shared" si="30"/>
        <v>7.5401730531520395</v>
      </c>
      <c r="K71" s="139">
        <v>725</v>
      </c>
      <c r="L71" s="179">
        <v>48</v>
      </c>
      <c r="M71" s="141">
        <f t="shared" si="36"/>
        <v>6.6206896551724137</v>
      </c>
      <c r="N71" s="139">
        <v>568</v>
      </c>
      <c r="O71" s="179">
        <v>48</v>
      </c>
      <c r="P71" s="141">
        <f t="shared" si="34"/>
        <v>8.4507042253521121</v>
      </c>
      <c r="Q71" s="139">
        <v>610</v>
      </c>
      <c r="R71" s="179">
        <v>65</v>
      </c>
      <c r="S71" s="141">
        <f t="shared" si="35"/>
        <v>10.655737704918032</v>
      </c>
      <c r="T71" s="139">
        <v>646</v>
      </c>
      <c r="U71" s="179">
        <v>64</v>
      </c>
      <c r="V71" s="141">
        <f t="shared" si="37"/>
        <v>9.9071207430340564</v>
      </c>
      <c r="W71" s="139">
        <v>664</v>
      </c>
      <c r="X71" s="179">
        <v>55</v>
      </c>
      <c r="Y71" s="141">
        <f t="shared" si="31"/>
        <v>8.2831325301204828</v>
      </c>
      <c r="Z71" s="139">
        <v>489</v>
      </c>
      <c r="AA71" s="179">
        <v>42</v>
      </c>
      <c r="AB71" s="141">
        <f t="shared" si="38"/>
        <v>8.5889570552147241</v>
      </c>
      <c r="AC71" s="139">
        <v>550</v>
      </c>
      <c r="AD71" s="179">
        <v>45</v>
      </c>
      <c r="AE71" s="141">
        <f t="shared" si="39"/>
        <v>8.1818181818181817</v>
      </c>
    </row>
    <row r="72" spans="1:31" s="180" customFormat="1" ht="20.25" customHeight="1">
      <c r="A72" s="176" t="s">
        <v>14</v>
      </c>
      <c r="B72" s="139">
        <v>66</v>
      </c>
      <c r="C72" s="140">
        <v>2</v>
      </c>
      <c r="D72" s="141">
        <f t="shared" si="32"/>
        <v>3.0303030303030303</v>
      </c>
      <c r="E72" s="139">
        <v>74</v>
      </c>
      <c r="F72" s="179">
        <v>7</v>
      </c>
      <c r="G72" s="141">
        <f t="shared" si="33"/>
        <v>9.4594594594594597</v>
      </c>
      <c r="H72" s="139">
        <v>114</v>
      </c>
      <c r="I72" s="179">
        <v>13</v>
      </c>
      <c r="J72" s="141">
        <f t="shared" si="30"/>
        <v>11.403508771929824</v>
      </c>
      <c r="K72" s="139">
        <v>116</v>
      </c>
      <c r="L72" s="179">
        <v>8</v>
      </c>
      <c r="M72" s="141">
        <f t="shared" si="36"/>
        <v>6.8965517241379306</v>
      </c>
      <c r="N72" s="139">
        <v>151</v>
      </c>
      <c r="O72" s="179">
        <v>10</v>
      </c>
      <c r="P72" s="141">
        <f t="shared" si="34"/>
        <v>6.6225165562913908</v>
      </c>
      <c r="Q72" s="139">
        <v>145</v>
      </c>
      <c r="R72" s="179">
        <v>13</v>
      </c>
      <c r="S72" s="141">
        <f t="shared" si="35"/>
        <v>8.9655172413793096</v>
      </c>
      <c r="T72" s="139">
        <v>167</v>
      </c>
      <c r="U72" s="179">
        <v>15</v>
      </c>
      <c r="V72" s="141">
        <f t="shared" si="37"/>
        <v>8.9820359281437128</v>
      </c>
      <c r="W72" s="139">
        <v>213</v>
      </c>
      <c r="X72" s="179">
        <v>12</v>
      </c>
      <c r="Y72" s="141">
        <f t="shared" si="31"/>
        <v>5.6338028169014089</v>
      </c>
      <c r="Z72" s="139">
        <v>216</v>
      </c>
      <c r="AA72" s="179">
        <v>19</v>
      </c>
      <c r="AB72" s="141">
        <f t="shared" si="38"/>
        <v>8.7962962962962958</v>
      </c>
      <c r="AC72" s="139">
        <v>281</v>
      </c>
      <c r="AD72" s="179">
        <v>22</v>
      </c>
      <c r="AE72" s="141">
        <f t="shared" si="39"/>
        <v>7.8291814946619214</v>
      </c>
    </row>
    <row r="73" spans="1:31" s="180" customFormat="1" ht="20.25" customHeight="1">
      <c r="A73" s="176" t="s">
        <v>266</v>
      </c>
      <c r="B73" s="139">
        <v>45123</v>
      </c>
      <c r="C73" s="140">
        <v>3426</v>
      </c>
      <c r="D73" s="141">
        <f t="shared" si="32"/>
        <v>7.5925802805664517</v>
      </c>
      <c r="E73" s="142">
        <v>68147</v>
      </c>
      <c r="F73" s="140">
        <v>4679</v>
      </c>
      <c r="G73" s="141">
        <f t="shared" si="33"/>
        <v>6.8660395908844114</v>
      </c>
      <c r="H73" s="142">
        <v>64978</v>
      </c>
      <c r="I73" s="140">
        <v>4868</v>
      </c>
      <c r="J73" s="141">
        <f t="shared" si="30"/>
        <v>7.4917664440272089</v>
      </c>
      <c r="K73" s="142">
        <v>58518</v>
      </c>
      <c r="L73" s="140">
        <v>4616</v>
      </c>
      <c r="M73" s="141">
        <f t="shared" si="36"/>
        <v>7.8881711610102876</v>
      </c>
      <c r="N73" s="142">
        <v>58430</v>
      </c>
      <c r="O73" s="140">
        <v>4662</v>
      </c>
      <c r="P73" s="141">
        <f t="shared" si="34"/>
        <v>7.9787780249871636</v>
      </c>
      <c r="Q73" s="142">
        <v>56242</v>
      </c>
      <c r="R73" s="140">
        <v>4467</v>
      </c>
      <c r="S73" s="141">
        <f t="shared" si="35"/>
        <v>7.9424629280608796</v>
      </c>
      <c r="T73" s="142">
        <v>50039</v>
      </c>
      <c r="U73" s="140">
        <v>4002</v>
      </c>
      <c r="V73" s="141">
        <f t="shared" si="37"/>
        <v>7.997761745838246</v>
      </c>
      <c r="W73" s="142">
        <v>47868</v>
      </c>
      <c r="X73" s="140">
        <v>3684</v>
      </c>
      <c r="Y73" s="141">
        <f t="shared" si="31"/>
        <v>7.6961644522436696</v>
      </c>
      <c r="Z73" s="142">
        <v>36547</v>
      </c>
      <c r="AA73" s="140">
        <v>2855</v>
      </c>
      <c r="AB73" s="141">
        <f t="shared" si="38"/>
        <v>7.81185870249268</v>
      </c>
      <c r="AC73" s="142">
        <v>36929</v>
      </c>
      <c r="AD73" s="140">
        <v>2824</v>
      </c>
      <c r="AE73" s="141">
        <f t="shared" si="39"/>
        <v>7.6471066099813152</v>
      </c>
    </row>
    <row r="74" spans="1:31" s="180" customFormat="1" ht="20.25" customHeight="1">
      <c r="A74" s="176" t="s">
        <v>210</v>
      </c>
      <c r="B74" s="139">
        <v>530</v>
      </c>
      <c r="C74" s="140">
        <v>21</v>
      </c>
      <c r="D74" s="141">
        <f t="shared" si="32"/>
        <v>3.9622641509433962</v>
      </c>
      <c r="E74" s="139">
        <v>436</v>
      </c>
      <c r="F74" s="179">
        <v>25</v>
      </c>
      <c r="G74" s="141">
        <f t="shared" si="33"/>
        <v>5.7339449541284404</v>
      </c>
      <c r="H74" s="139">
        <v>393</v>
      </c>
      <c r="I74" s="179">
        <v>18</v>
      </c>
      <c r="J74" s="141">
        <f t="shared" si="30"/>
        <v>4.5801526717557248</v>
      </c>
      <c r="K74" s="139">
        <v>379</v>
      </c>
      <c r="L74" s="179">
        <v>17</v>
      </c>
      <c r="M74" s="141">
        <f t="shared" si="36"/>
        <v>4.4854881266490763</v>
      </c>
      <c r="N74" s="139">
        <v>353</v>
      </c>
      <c r="O74" s="179">
        <v>11</v>
      </c>
      <c r="P74" s="141">
        <f t="shared" si="34"/>
        <v>3.1161473087818696</v>
      </c>
      <c r="Q74" s="139">
        <v>275</v>
      </c>
      <c r="R74" s="179">
        <v>9</v>
      </c>
      <c r="S74" s="141">
        <f t="shared" si="35"/>
        <v>3.2727272727272729</v>
      </c>
      <c r="T74" s="139">
        <v>195</v>
      </c>
      <c r="U74" s="179">
        <v>6</v>
      </c>
      <c r="V74" s="141">
        <f t="shared" si="37"/>
        <v>3.0769230769230771</v>
      </c>
      <c r="W74" s="139">
        <v>183</v>
      </c>
      <c r="X74" s="179">
        <v>9</v>
      </c>
      <c r="Y74" s="141">
        <f t="shared" si="31"/>
        <v>4.918032786885246</v>
      </c>
      <c r="Z74" s="139">
        <v>154</v>
      </c>
      <c r="AA74" s="179">
        <v>12</v>
      </c>
      <c r="AB74" s="141">
        <f t="shared" si="38"/>
        <v>7.7922077922077921</v>
      </c>
      <c r="AC74" s="139">
        <v>171</v>
      </c>
      <c r="AD74" s="179">
        <v>12</v>
      </c>
      <c r="AE74" s="141">
        <f t="shared" si="39"/>
        <v>7.0175438596491224</v>
      </c>
    </row>
    <row r="75" spans="1:31" s="180" customFormat="1" ht="20.25" customHeight="1">
      <c r="A75" s="176" t="s">
        <v>226</v>
      </c>
      <c r="B75" s="139">
        <v>4</v>
      </c>
      <c r="C75" s="140">
        <v>0</v>
      </c>
      <c r="D75" s="140">
        <v>0</v>
      </c>
      <c r="E75" s="139">
        <v>8</v>
      </c>
      <c r="F75" s="179">
        <v>0</v>
      </c>
      <c r="G75" s="179">
        <v>0</v>
      </c>
      <c r="H75" s="139">
        <v>29</v>
      </c>
      <c r="I75" s="179">
        <v>3</v>
      </c>
      <c r="J75" s="141">
        <f t="shared" si="30"/>
        <v>10.344827586206897</v>
      </c>
      <c r="K75" s="139">
        <v>31</v>
      </c>
      <c r="L75" s="179">
        <v>2</v>
      </c>
      <c r="M75" s="141">
        <f t="shared" si="36"/>
        <v>6.4516129032258061</v>
      </c>
      <c r="N75" s="139">
        <v>31</v>
      </c>
      <c r="O75" s="179">
        <v>0</v>
      </c>
      <c r="P75" s="179">
        <v>0</v>
      </c>
      <c r="Q75" s="139">
        <v>38</v>
      </c>
      <c r="R75" s="179">
        <v>5</v>
      </c>
      <c r="S75" s="141">
        <f t="shared" si="35"/>
        <v>13.157894736842104</v>
      </c>
      <c r="T75" s="139">
        <v>24</v>
      </c>
      <c r="U75" s="179">
        <v>0</v>
      </c>
      <c r="V75" s="179">
        <v>0</v>
      </c>
      <c r="W75" s="139">
        <v>29</v>
      </c>
      <c r="X75" s="179">
        <v>0</v>
      </c>
      <c r="Y75" s="179">
        <v>0</v>
      </c>
      <c r="Z75" s="139">
        <v>20</v>
      </c>
      <c r="AA75" s="179">
        <v>1</v>
      </c>
      <c r="AB75" s="141">
        <f t="shared" si="38"/>
        <v>5</v>
      </c>
      <c r="AC75" s="139">
        <v>16</v>
      </c>
      <c r="AD75" s="179">
        <v>1</v>
      </c>
      <c r="AE75" s="141">
        <f t="shared" si="39"/>
        <v>6.25</v>
      </c>
    </row>
    <row r="76" spans="1:31" s="180" customFormat="1" ht="20.25" customHeight="1">
      <c r="A76" s="176" t="s">
        <v>110</v>
      </c>
      <c r="B76" s="139">
        <v>391</v>
      </c>
      <c r="C76" s="140">
        <v>35</v>
      </c>
      <c r="D76" s="141">
        <f t="shared" ref="D76:D90" si="40">C76/B76*100</f>
        <v>8.9514066496163682</v>
      </c>
      <c r="E76" s="139">
        <v>439</v>
      </c>
      <c r="F76" s="179">
        <v>68</v>
      </c>
      <c r="G76" s="141">
        <f t="shared" ref="G76:G82" si="41">F76/E76*100</f>
        <v>15.489749430523919</v>
      </c>
      <c r="H76" s="139">
        <v>318</v>
      </c>
      <c r="I76" s="179">
        <v>63</v>
      </c>
      <c r="J76" s="141">
        <f t="shared" si="30"/>
        <v>19.811320754716981</v>
      </c>
      <c r="K76" s="139">
        <v>261</v>
      </c>
      <c r="L76" s="179">
        <v>51</v>
      </c>
      <c r="M76" s="141">
        <f t="shared" si="36"/>
        <v>19.540229885057471</v>
      </c>
      <c r="N76" s="139">
        <v>286</v>
      </c>
      <c r="O76" s="179">
        <v>70</v>
      </c>
      <c r="P76" s="141">
        <f t="shared" ref="P76:P82" si="42">O76/N76*100</f>
        <v>24.475524475524477</v>
      </c>
      <c r="Q76" s="139">
        <v>320</v>
      </c>
      <c r="R76" s="179">
        <v>95</v>
      </c>
      <c r="S76" s="141">
        <f t="shared" si="35"/>
        <v>29.6875</v>
      </c>
      <c r="T76" s="139">
        <v>276</v>
      </c>
      <c r="U76" s="179">
        <v>45</v>
      </c>
      <c r="V76" s="141">
        <f t="shared" ref="V76:V88" si="43">U76/T76*100</f>
        <v>16.304347826086957</v>
      </c>
      <c r="W76" s="139">
        <v>359</v>
      </c>
      <c r="X76" s="179">
        <v>46</v>
      </c>
      <c r="Y76" s="141">
        <f>X76/W76*100</f>
        <v>12.813370473537605</v>
      </c>
      <c r="Z76" s="139">
        <v>378</v>
      </c>
      <c r="AA76" s="179">
        <v>40</v>
      </c>
      <c r="AB76" s="141">
        <f t="shared" si="38"/>
        <v>10.582010582010582</v>
      </c>
      <c r="AC76" s="139">
        <v>356</v>
      </c>
      <c r="AD76" s="179">
        <v>22</v>
      </c>
      <c r="AE76" s="141">
        <f t="shared" si="39"/>
        <v>6.179775280898876</v>
      </c>
    </row>
    <row r="77" spans="1:31" s="180" customFormat="1" ht="20.25" customHeight="1">
      <c r="A77" s="176" t="s">
        <v>214</v>
      </c>
      <c r="B77" s="139">
        <v>33</v>
      </c>
      <c r="C77" s="140">
        <v>5</v>
      </c>
      <c r="D77" s="141">
        <f t="shared" si="40"/>
        <v>15.151515151515152</v>
      </c>
      <c r="E77" s="139">
        <v>26</v>
      </c>
      <c r="F77" s="179">
        <v>1</v>
      </c>
      <c r="G77" s="141">
        <f t="shared" si="41"/>
        <v>3.8461538461538463</v>
      </c>
      <c r="H77" s="139">
        <v>28</v>
      </c>
      <c r="I77" s="179">
        <v>2</v>
      </c>
      <c r="J77" s="141">
        <f t="shared" si="30"/>
        <v>7.1428571428571423</v>
      </c>
      <c r="K77" s="139">
        <v>41</v>
      </c>
      <c r="L77" s="179">
        <v>3</v>
      </c>
      <c r="M77" s="141">
        <f t="shared" si="36"/>
        <v>7.3170731707317067</v>
      </c>
      <c r="N77" s="139">
        <v>41</v>
      </c>
      <c r="O77" s="179">
        <v>2</v>
      </c>
      <c r="P77" s="141">
        <f t="shared" si="42"/>
        <v>4.8780487804878048</v>
      </c>
      <c r="Q77" s="139">
        <v>20</v>
      </c>
      <c r="R77" s="179">
        <v>5</v>
      </c>
      <c r="S77" s="141">
        <f t="shared" si="35"/>
        <v>25</v>
      </c>
      <c r="T77" s="139">
        <v>21</v>
      </c>
      <c r="U77" s="179">
        <v>2</v>
      </c>
      <c r="V77" s="141">
        <f t="shared" si="43"/>
        <v>9.5238095238095237</v>
      </c>
      <c r="W77" s="139">
        <v>25</v>
      </c>
      <c r="X77" s="179">
        <v>0</v>
      </c>
      <c r="Y77" s="179">
        <v>0</v>
      </c>
      <c r="Z77" s="139">
        <v>27</v>
      </c>
      <c r="AA77" s="179">
        <v>3</v>
      </c>
      <c r="AB77" s="141">
        <f t="shared" si="38"/>
        <v>11.111111111111111</v>
      </c>
      <c r="AC77" s="139">
        <v>17</v>
      </c>
      <c r="AD77" s="179">
        <v>1</v>
      </c>
      <c r="AE77" s="141">
        <f t="shared" si="39"/>
        <v>5.8823529411764701</v>
      </c>
    </row>
    <row r="78" spans="1:31" s="180" customFormat="1" ht="20.25" customHeight="1">
      <c r="A78" s="176" t="s">
        <v>169</v>
      </c>
      <c r="B78" s="139">
        <v>36</v>
      </c>
      <c r="C78" s="140">
        <v>17</v>
      </c>
      <c r="D78" s="141">
        <f t="shared" si="40"/>
        <v>47.222222222222221</v>
      </c>
      <c r="E78" s="139">
        <v>22</v>
      </c>
      <c r="F78" s="179">
        <v>8</v>
      </c>
      <c r="G78" s="141">
        <f t="shared" si="41"/>
        <v>36.363636363636367</v>
      </c>
      <c r="H78" s="139">
        <v>21</v>
      </c>
      <c r="I78" s="179">
        <v>8</v>
      </c>
      <c r="J78" s="141">
        <f t="shared" si="30"/>
        <v>38.095238095238095</v>
      </c>
      <c r="K78" s="139">
        <v>27</v>
      </c>
      <c r="L78" s="179">
        <v>2</v>
      </c>
      <c r="M78" s="141">
        <f t="shared" si="36"/>
        <v>7.4074074074074066</v>
      </c>
      <c r="N78" s="139">
        <v>16</v>
      </c>
      <c r="O78" s="179">
        <v>1</v>
      </c>
      <c r="P78" s="141">
        <f t="shared" si="42"/>
        <v>6.25</v>
      </c>
      <c r="Q78" s="139">
        <v>18</v>
      </c>
      <c r="R78" s="179">
        <v>4</v>
      </c>
      <c r="S78" s="141">
        <f t="shared" si="35"/>
        <v>22.222222222222221</v>
      </c>
      <c r="T78" s="139">
        <v>14</v>
      </c>
      <c r="U78" s="179">
        <v>4</v>
      </c>
      <c r="V78" s="141">
        <f t="shared" si="43"/>
        <v>28.571428571428569</v>
      </c>
      <c r="W78" s="139">
        <v>20</v>
      </c>
      <c r="X78" s="179">
        <v>8</v>
      </c>
      <c r="Y78" s="141">
        <f t="shared" ref="Y78:Y93" si="44">X78/W78*100</f>
        <v>40</v>
      </c>
      <c r="Z78" s="139">
        <v>19</v>
      </c>
      <c r="AA78" s="179">
        <v>6</v>
      </c>
      <c r="AB78" s="141">
        <f t="shared" si="38"/>
        <v>31.578947368421051</v>
      </c>
      <c r="AC78" s="139">
        <v>18</v>
      </c>
      <c r="AD78" s="179">
        <v>1</v>
      </c>
      <c r="AE78" s="141">
        <f t="shared" si="39"/>
        <v>5.5555555555555554</v>
      </c>
    </row>
    <row r="79" spans="1:31" s="180" customFormat="1" ht="20.25" customHeight="1">
      <c r="A79" s="176" t="s">
        <v>189</v>
      </c>
      <c r="B79" s="139">
        <v>8</v>
      </c>
      <c r="C79" s="140">
        <v>1</v>
      </c>
      <c r="D79" s="141">
        <f t="shared" si="40"/>
        <v>12.5</v>
      </c>
      <c r="E79" s="139">
        <v>5</v>
      </c>
      <c r="F79" s="179">
        <v>1</v>
      </c>
      <c r="G79" s="141">
        <f t="shared" si="41"/>
        <v>20</v>
      </c>
      <c r="H79" s="139">
        <v>10</v>
      </c>
      <c r="I79" s="179">
        <v>1</v>
      </c>
      <c r="J79" s="141">
        <f t="shared" si="30"/>
        <v>10</v>
      </c>
      <c r="K79" s="139">
        <v>15</v>
      </c>
      <c r="L79" s="179">
        <v>3</v>
      </c>
      <c r="M79" s="141">
        <f t="shared" si="36"/>
        <v>20</v>
      </c>
      <c r="N79" s="139">
        <v>10</v>
      </c>
      <c r="O79" s="179">
        <v>2</v>
      </c>
      <c r="P79" s="141">
        <f t="shared" si="42"/>
        <v>20</v>
      </c>
      <c r="Q79" s="139">
        <v>10</v>
      </c>
      <c r="R79" s="179">
        <v>2</v>
      </c>
      <c r="S79" s="141">
        <f t="shared" si="35"/>
        <v>20</v>
      </c>
      <c r="T79" s="139">
        <v>17</v>
      </c>
      <c r="U79" s="179">
        <v>3</v>
      </c>
      <c r="V79" s="141">
        <f t="shared" si="43"/>
        <v>17.647058823529413</v>
      </c>
      <c r="W79" s="139">
        <v>19</v>
      </c>
      <c r="X79" s="179">
        <v>4</v>
      </c>
      <c r="Y79" s="141">
        <f t="shared" si="44"/>
        <v>21.052631578947366</v>
      </c>
      <c r="Z79" s="139">
        <v>20</v>
      </c>
      <c r="AA79" s="179">
        <v>0</v>
      </c>
      <c r="AB79" s="179">
        <v>0</v>
      </c>
      <c r="AC79" s="139">
        <v>18</v>
      </c>
      <c r="AD79" s="179">
        <v>1</v>
      </c>
      <c r="AE79" s="141">
        <f t="shared" si="39"/>
        <v>5.5555555555555554</v>
      </c>
    </row>
    <row r="80" spans="1:31" s="180" customFormat="1" ht="20.25" customHeight="1">
      <c r="A80" s="176" t="s">
        <v>208</v>
      </c>
      <c r="B80" s="139">
        <v>1138</v>
      </c>
      <c r="C80" s="140">
        <v>81</v>
      </c>
      <c r="D80" s="141">
        <f t="shared" si="40"/>
        <v>7.1177504393673114</v>
      </c>
      <c r="E80" s="139">
        <v>961</v>
      </c>
      <c r="F80" s="179">
        <v>62</v>
      </c>
      <c r="G80" s="141">
        <f t="shared" si="41"/>
        <v>6.4516129032258061</v>
      </c>
      <c r="H80" s="139">
        <v>718</v>
      </c>
      <c r="I80" s="179">
        <v>69</v>
      </c>
      <c r="J80" s="141">
        <f t="shared" si="30"/>
        <v>9.6100278551532039</v>
      </c>
      <c r="K80" s="139">
        <v>638</v>
      </c>
      <c r="L80" s="179">
        <v>41</v>
      </c>
      <c r="M80" s="141">
        <f t="shared" si="36"/>
        <v>6.4263322884012544</v>
      </c>
      <c r="N80" s="139">
        <v>513</v>
      </c>
      <c r="O80" s="179">
        <v>43</v>
      </c>
      <c r="P80" s="141">
        <f t="shared" si="42"/>
        <v>8.3820662768031191</v>
      </c>
      <c r="Q80" s="139">
        <v>375</v>
      </c>
      <c r="R80" s="179">
        <v>33</v>
      </c>
      <c r="S80" s="141">
        <f t="shared" si="35"/>
        <v>8.7999999999999989</v>
      </c>
      <c r="T80" s="139">
        <v>264</v>
      </c>
      <c r="U80" s="179">
        <v>21</v>
      </c>
      <c r="V80" s="141">
        <f t="shared" si="43"/>
        <v>7.9545454545454541</v>
      </c>
      <c r="W80" s="139">
        <v>306</v>
      </c>
      <c r="X80" s="179">
        <v>18</v>
      </c>
      <c r="Y80" s="141">
        <f t="shared" si="44"/>
        <v>5.8823529411764701</v>
      </c>
      <c r="Z80" s="139">
        <v>267</v>
      </c>
      <c r="AA80" s="179">
        <v>17</v>
      </c>
      <c r="AB80" s="141">
        <f t="shared" ref="AB80:AB91" si="45">AA80/Z80*100</f>
        <v>6.3670411985018731</v>
      </c>
      <c r="AC80" s="139">
        <v>275</v>
      </c>
      <c r="AD80" s="179">
        <v>14</v>
      </c>
      <c r="AE80" s="141">
        <f t="shared" si="39"/>
        <v>5.0909090909090908</v>
      </c>
    </row>
    <row r="81" spans="1:31" s="180" customFormat="1" ht="20.25" customHeight="1">
      <c r="A81" s="176" t="s">
        <v>211</v>
      </c>
      <c r="B81" s="139">
        <v>515</v>
      </c>
      <c r="C81" s="140">
        <v>27</v>
      </c>
      <c r="D81" s="141">
        <f t="shared" si="40"/>
        <v>5.2427184466019421</v>
      </c>
      <c r="E81" s="139">
        <v>488</v>
      </c>
      <c r="F81" s="179">
        <v>18</v>
      </c>
      <c r="G81" s="141">
        <f t="shared" si="41"/>
        <v>3.6885245901639343</v>
      </c>
      <c r="H81" s="139">
        <v>425</v>
      </c>
      <c r="I81" s="179">
        <v>17</v>
      </c>
      <c r="J81" s="141">
        <f t="shared" si="30"/>
        <v>4</v>
      </c>
      <c r="K81" s="139">
        <v>337</v>
      </c>
      <c r="L81" s="179">
        <v>20</v>
      </c>
      <c r="M81" s="141">
        <f t="shared" si="36"/>
        <v>5.9347181008902083</v>
      </c>
      <c r="N81" s="139">
        <v>390</v>
      </c>
      <c r="O81" s="179">
        <v>10</v>
      </c>
      <c r="P81" s="141">
        <f t="shared" si="42"/>
        <v>2.5641025641025639</v>
      </c>
      <c r="Q81" s="139">
        <v>372</v>
      </c>
      <c r="R81" s="179">
        <v>17</v>
      </c>
      <c r="S81" s="141">
        <f t="shared" si="35"/>
        <v>4.56989247311828</v>
      </c>
      <c r="T81" s="139">
        <v>298</v>
      </c>
      <c r="U81" s="179">
        <v>6</v>
      </c>
      <c r="V81" s="141">
        <f t="shared" si="43"/>
        <v>2.0134228187919461</v>
      </c>
      <c r="W81" s="139">
        <v>376</v>
      </c>
      <c r="X81" s="179">
        <v>15</v>
      </c>
      <c r="Y81" s="141">
        <f t="shared" si="44"/>
        <v>3.9893617021276597</v>
      </c>
      <c r="Z81" s="139">
        <v>327</v>
      </c>
      <c r="AA81" s="179">
        <v>15</v>
      </c>
      <c r="AB81" s="141">
        <f t="shared" si="45"/>
        <v>4.5871559633027523</v>
      </c>
      <c r="AC81" s="139">
        <v>280</v>
      </c>
      <c r="AD81" s="179">
        <v>14</v>
      </c>
      <c r="AE81" s="141">
        <f t="shared" si="39"/>
        <v>5</v>
      </c>
    </row>
    <row r="82" spans="1:31" s="180" customFormat="1" ht="20.25" customHeight="1">
      <c r="A82" s="176" t="s">
        <v>34</v>
      </c>
      <c r="B82" s="139">
        <v>257</v>
      </c>
      <c r="C82" s="140">
        <v>12</v>
      </c>
      <c r="D82" s="141">
        <f t="shared" si="40"/>
        <v>4.6692607003891053</v>
      </c>
      <c r="E82" s="139">
        <v>344</v>
      </c>
      <c r="F82" s="179">
        <v>27</v>
      </c>
      <c r="G82" s="141">
        <f t="shared" si="41"/>
        <v>7.8488372093023253</v>
      </c>
      <c r="H82" s="139">
        <v>277</v>
      </c>
      <c r="I82" s="179">
        <v>18</v>
      </c>
      <c r="J82" s="141">
        <f t="shared" si="30"/>
        <v>6.4981949458483745</v>
      </c>
      <c r="K82" s="139">
        <v>314</v>
      </c>
      <c r="L82" s="179">
        <v>24</v>
      </c>
      <c r="M82" s="141">
        <f t="shared" si="36"/>
        <v>7.6433121019108281</v>
      </c>
      <c r="N82" s="139">
        <v>376</v>
      </c>
      <c r="O82" s="179">
        <v>24</v>
      </c>
      <c r="P82" s="141">
        <f t="shared" si="42"/>
        <v>6.3829787234042552</v>
      </c>
      <c r="Q82" s="139">
        <v>390</v>
      </c>
      <c r="R82" s="179">
        <v>19</v>
      </c>
      <c r="S82" s="141">
        <f t="shared" si="35"/>
        <v>4.8717948717948723</v>
      </c>
      <c r="T82" s="139">
        <v>462</v>
      </c>
      <c r="U82" s="179">
        <v>29</v>
      </c>
      <c r="V82" s="141">
        <f t="shared" si="43"/>
        <v>6.2770562770562766</v>
      </c>
      <c r="W82" s="139">
        <v>532</v>
      </c>
      <c r="X82" s="179">
        <v>22</v>
      </c>
      <c r="Y82" s="141">
        <f t="shared" si="44"/>
        <v>4.1353383458646613</v>
      </c>
      <c r="Z82" s="139">
        <v>631</v>
      </c>
      <c r="AA82" s="179">
        <v>33</v>
      </c>
      <c r="AB82" s="141">
        <f t="shared" si="45"/>
        <v>5.2297939778129949</v>
      </c>
      <c r="AC82" s="139">
        <v>974</v>
      </c>
      <c r="AD82" s="179">
        <v>47</v>
      </c>
      <c r="AE82" s="141">
        <f t="shared" si="39"/>
        <v>4.8254620123203287</v>
      </c>
    </row>
    <row r="83" spans="1:31" s="180" customFormat="1" ht="20.25" customHeight="1">
      <c r="A83" s="176" t="s">
        <v>213</v>
      </c>
      <c r="B83" s="139">
        <v>30</v>
      </c>
      <c r="C83" s="140">
        <v>0</v>
      </c>
      <c r="D83" s="141">
        <f t="shared" si="40"/>
        <v>0</v>
      </c>
      <c r="E83" s="139">
        <v>10</v>
      </c>
      <c r="F83" s="179">
        <v>0</v>
      </c>
      <c r="G83" s="179">
        <v>0</v>
      </c>
      <c r="H83" s="139">
        <v>6</v>
      </c>
      <c r="I83" s="179">
        <v>0</v>
      </c>
      <c r="J83" s="179">
        <v>0</v>
      </c>
      <c r="K83" s="139">
        <v>7</v>
      </c>
      <c r="L83" s="179">
        <v>0</v>
      </c>
      <c r="M83" s="179">
        <v>0</v>
      </c>
      <c r="N83" s="139">
        <v>6</v>
      </c>
      <c r="O83" s="179">
        <v>0</v>
      </c>
      <c r="P83" s="179">
        <v>0</v>
      </c>
      <c r="Q83" s="139">
        <v>32</v>
      </c>
      <c r="R83" s="179">
        <v>5</v>
      </c>
      <c r="S83" s="141">
        <f t="shared" si="35"/>
        <v>15.625</v>
      </c>
      <c r="T83" s="139">
        <v>47</v>
      </c>
      <c r="U83" s="179">
        <v>5</v>
      </c>
      <c r="V83" s="141">
        <f t="shared" si="43"/>
        <v>10.638297872340425</v>
      </c>
      <c r="W83" s="139">
        <v>115</v>
      </c>
      <c r="X83" s="179">
        <v>4</v>
      </c>
      <c r="Y83" s="141">
        <f t="shared" si="44"/>
        <v>3.4782608695652173</v>
      </c>
      <c r="Z83" s="139">
        <v>284</v>
      </c>
      <c r="AA83" s="179">
        <v>17</v>
      </c>
      <c r="AB83" s="141">
        <f t="shared" si="45"/>
        <v>5.9859154929577461</v>
      </c>
      <c r="AC83" s="139">
        <v>202</v>
      </c>
      <c r="AD83" s="179">
        <v>8</v>
      </c>
      <c r="AE83" s="141">
        <f t="shared" si="39"/>
        <v>3.9603960396039604</v>
      </c>
    </row>
    <row r="84" spans="1:31" s="180" customFormat="1" ht="20.25" customHeight="1">
      <c r="A84" s="176" t="s">
        <v>32</v>
      </c>
      <c r="B84" s="139">
        <v>797</v>
      </c>
      <c r="C84" s="140">
        <v>19</v>
      </c>
      <c r="D84" s="141">
        <f t="shared" si="40"/>
        <v>2.3839397741530743</v>
      </c>
      <c r="E84" s="139">
        <v>553</v>
      </c>
      <c r="F84" s="179">
        <v>19</v>
      </c>
      <c r="G84" s="141">
        <f>F84/E84*100</f>
        <v>3.4358047016274864</v>
      </c>
      <c r="H84" s="139">
        <v>484</v>
      </c>
      <c r="I84" s="179">
        <v>19</v>
      </c>
      <c r="J84" s="141">
        <f t="shared" ref="J84:J91" si="46">I84/H84*100</f>
        <v>3.9256198347107438</v>
      </c>
      <c r="K84" s="139">
        <v>409</v>
      </c>
      <c r="L84" s="179">
        <v>15</v>
      </c>
      <c r="M84" s="141">
        <f>L84/K84*100</f>
        <v>3.6674816625916873</v>
      </c>
      <c r="N84" s="139">
        <v>384</v>
      </c>
      <c r="O84" s="179">
        <v>17</v>
      </c>
      <c r="P84" s="141">
        <f t="shared" ref="P84:P91" si="47">O84/N84*100</f>
        <v>4.4270833333333339</v>
      </c>
      <c r="Q84" s="139">
        <v>345</v>
      </c>
      <c r="R84" s="179">
        <v>18</v>
      </c>
      <c r="S84" s="141">
        <f t="shared" si="35"/>
        <v>5.2173913043478262</v>
      </c>
      <c r="T84" s="139">
        <v>313</v>
      </c>
      <c r="U84" s="179">
        <v>17</v>
      </c>
      <c r="V84" s="141">
        <f t="shared" si="43"/>
        <v>5.4313099041533546</v>
      </c>
      <c r="W84" s="139">
        <v>255</v>
      </c>
      <c r="X84" s="179">
        <v>8</v>
      </c>
      <c r="Y84" s="141">
        <f t="shared" si="44"/>
        <v>3.1372549019607843</v>
      </c>
      <c r="Z84" s="139">
        <v>301</v>
      </c>
      <c r="AA84" s="179">
        <v>12</v>
      </c>
      <c r="AB84" s="141">
        <f t="shared" si="45"/>
        <v>3.9867109634551494</v>
      </c>
      <c r="AC84" s="139">
        <v>207</v>
      </c>
      <c r="AD84" s="179">
        <v>8</v>
      </c>
      <c r="AE84" s="141">
        <f t="shared" si="39"/>
        <v>3.8647342995169081</v>
      </c>
    </row>
    <row r="85" spans="1:31" s="180" customFormat="1" ht="20.25" customHeight="1">
      <c r="A85" s="176" t="s">
        <v>199</v>
      </c>
      <c r="B85" s="139">
        <v>51</v>
      </c>
      <c r="C85" s="140">
        <v>3</v>
      </c>
      <c r="D85" s="141">
        <f t="shared" si="40"/>
        <v>5.8823529411764701</v>
      </c>
      <c r="E85" s="139">
        <v>28</v>
      </c>
      <c r="F85" s="179">
        <v>0</v>
      </c>
      <c r="G85" s="179">
        <v>0</v>
      </c>
      <c r="H85" s="139">
        <v>39</v>
      </c>
      <c r="I85" s="179">
        <v>5</v>
      </c>
      <c r="J85" s="141">
        <f t="shared" si="46"/>
        <v>12.820512820512819</v>
      </c>
      <c r="K85" s="139">
        <v>14</v>
      </c>
      <c r="L85" s="179">
        <v>0</v>
      </c>
      <c r="M85" s="179">
        <v>0</v>
      </c>
      <c r="N85" s="139">
        <v>55</v>
      </c>
      <c r="O85" s="179">
        <v>6</v>
      </c>
      <c r="P85" s="141">
        <f t="shared" si="47"/>
        <v>10.909090909090908</v>
      </c>
      <c r="Q85" s="139">
        <v>64</v>
      </c>
      <c r="R85" s="179">
        <v>1</v>
      </c>
      <c r="S85" s="141">
        <f t="shared" si="35"/>
        <v>1.5625</v>
      </c>
      <c r="T85" s="139">
        <v>66</v>
      </c>
      <c r="U85" s="179">
        <v>5</v>
      </c>
      <c r="V85" s="141">
        <f t="shared" si="43"/>
        <v>7.5757575757575761</v>
      </c>
      <c r="W85" s="139">
        <v>45</v>
      </c>
      <c r="X85" s="179">
        <v>7</v>
      </c>
      <c r="Y85" s="141">
        <f t="shared" si="44"/>
        <v>15.555555555555555</v>
      </c>
      <c r="Z85" s="139">
        <v>24</v>
      </c>
      <c r="AA85" s="179">
        <v>1</v>
      </c>
      <c r="AB85" s="141">
        <f t="shared" si="45"/>
        <v>4.1666666666666661</v>
      </c>
      <c r="AC85" s="139">
        <v>28</v>
      </c>
      <c r="AD85" s="179">
        <v>1</v>
      </c>
      <c r="AE85" s="141">
        <f t="shared" si="39"/>
        <v>3.5714285714285712</v>
      </c>
    </row>
    <row r="86" spans="1:31" s="180" customFormat="1" ht="20.25" customHeight="1">
      <c r="A86" s="176" t="s">
        <v>212</v>
      </c>
      <c r="B86" s="139">
        <v>27</v>
      </c>
      <c r="C86" s="140">
        <v>3</v>
      </c>
      <c r="D86" s="141">
        <f t="shared" si="40"/>
        <v>11.111111111111111</v>
      </c>
      <c r="E86" s="139">
        <v>42</v>
      </c>
      <c r="F86" s="179">
        <v>4</v>
      </c>
      <c r="G86" s="141">
        <f>F86/E86*100</f>
        <v>9.5238095238095237</v>
      </c>
      <c r="H86" s="139">
        <v>48</v>
      </c>
      <c r="I86" s="179">
        <v>3</v>
      </c>
      <c r="J86" s="141">
        <f t="shared" si="46"/>
        <v>6.25</v>
      </c>
      <c r="K86" s="139">
        <v>53</v>
      </c>
      <c r="L86" s="179">
        <v>5</v>
      </c>
      <c r="M86" s="141">
        <f>L86/K86*100</f>
        <v>9.433962264150944</v>
      </c>
      <c r="N86" s="139">
        <v>51</v>
      </c>
      <c r="O86" s="179">
        <v>3</v>
      </c>
      <c r="P86" s="141">
        <f t="shared" si="47"/>
        <v>5.8823529411764701</v>
      </c>
      <c r="Q86" s="139">
        <v>49</v>
      </c>
      <c r="R86" s="179">
        <v>3</v>
      </c>
      <c r="S86" s="141">
        <f t="shared" si="35"/>
        <v>6.1224489795918364</v>
      </c>
      <c r="T86" s="139">
        <v>66</v>
      </c>
      <c r="U86" s="179">
        <v>5</v>
      </c>
      <c r="V86" s="141">
        <f t="shared" si="43"/>
        <v>7.5757575757575761</v>
      </c>
      <c r="W86" s="139">
        <v>113</v>
      </c>
      <c r="X86" s="179">
        <v>4</v>
      </c>
      <c r="Y86" s="141">
        <f t="shared" si="44"/>
        <v>3.5398230088495577</v>
      </c>
      <c r="Z86" s="139">
        <v>641</v>
      </c>
      <c r="AA86" s="179">
        <v>13</v>
      </c>
      <c r="AB86" s="141">
        <f t="shared" si="45"/>
        <v>2.0280811232449301</v>
      </c>
      <c r="AC86" s="139">
        <v>1864</v>
      </c>
      <c r="AD86" s="179">
        <v>50</v>
      </c>
      <c r="AE86" s="141">
        <f t="shared" si="39"/>
        <v>2.6824034334763951</v>
      </c>
    </row>
    <row r="87" spans="1:31" s="180" customFormat="1" ht="20.25" customHeight="1">
      <c r="A87" s="176" t="s">
        <v>33</v>
      </c>
      <c r="B87" s="139">
        <v>1265</v>
      </c>
      <c r="C87" s="140">
        <v>22</v>
      </c>
      <c r="D87" s="141">
        <f t="shared" si="40"/>
        <v>1.7391304347826086</v>
      </c>
      <c r="E87" s="139">
        <v>1221</v>
      </c>
      <c r="F87" s="179">
        <v>14</v>
      </c>
      <c r="G87" s="141">
        <f>F87/E87*100</f>
        <v>1.1466011466011465</v>
      </c>
      <c r="H87" s="139">
        <v>1207</v>
      </c>
      <c r="I87" s="179">
        <v>16</v>
      </c>
      <c r="J87" s="141">
        <f t="shared" si="46"/>
        <v>1.3256006628003314</v>
      </c>
      <c r="K87" s="139">
        <v>1243</v>
      </c>
      <c r="L87" s="179">
        <v>14</v>
      </c>
      <c r="M87" s="141">
        <f>L87/K87*100</f>
        <v>1.1263073209975865</v>
      </c>
      <c r="N87" s="139">
        <v>1444</v>
      </c>
      <c r="O87" s="179">
        <v>16</v>
      </c>
      <c r="P87" s="141">
        <f t="shared" si="47"/>
        <v>1.10803324099723</v>
      </c>
      <c r="Q87" s="139">
        <v>1708</v>
      </c>
      <c r="R87" s="179">
        <v>21</v>
      </c>
      <c r="S87" s="141">
        <f t="shared" si="35"/>
        <v>1.2295081967213115</v>
      </c>
      <c r="T87" s="139">
        <v>1502</v>
      </c>
      <c r="U87" s="179">
        <v>19</v>
      </c>
      <c r="V87" s="141">
        <f t="shared" si="43"/>
        <v>1.2649800266311584</v>
      </c>
      <c r="W87" s="139">
        <v>1486</v>
      </c>
      <c r="X87" s="179">
        <v>18</v>
      </c>
      <c r="Y87" s="141">
        <f t="shared" si="44"/>
        <v>1.2113055181695829</v>
      </c>
      <c r="Z87" s="139">
        <v>1208</v>
      </c>
      <c r="AA87" s="179">
        <v>15</v>
      </c>
      <c r="AB87" s="141">
        <f t="shared" si="45"/>
        <v>1.2417218543046358</v>
      </c>
      <c r="AC87" s="139">
        <v>1271</v>
      </c>
      <c r="AD87" s="179">
        <v>19</v>
      </c>
      <c r="AE87" s="141">
        <f t="shared" si="39"/>
        <v>1.4948859166011015</v>
      </c>
    </row>
    <row r="88" spans="1:31" s="180" customFormat="1" ht="20.25" customHeight="1">
      <c r="A88" s="176" t="s">
        <v>13</v>
      </c>
      <c r="B88" s="139">
        <v>2175</v>
      </c>
      <c r="C88" s="140">
        <v>29</v>
      </c>
      <c r="D88" s="141">
        <f t="shared" si="40"/>
        <v>1.3333333333333335</v>
      </c>
      <c r="E88" s="139">
        <v>2124</v>
      </c>
      <c r="F88" s="179">
        <v>19</v>
      </c>
      <c r="G88" s="141">
        <f>F88/E88*100</f>
        <v>0.89453860640301319</v>
      </c>
      <c r="H88" s="139">
        <v>1771</v>
      </c>
      <c r="I88" s="179">
        <v>21</v>
      </c>
      <c r="J88" s="141">
        <f t="shared" si="46"/>
        <v>1.1857707509881421</v>
      </c>
      <c r="K88" s="139">
        <v>1547</v>
      </c>
      <c r="L88" s="179">
        <v>6</v>
      </c>
      <c r="M88" s="141">
        <f>L88/K88*100</f>
        <v>0.38784744667097609</v>
      </c>
      <c r="N88" s="139">
        <v>1496</v>
      </c>
      <c r="O88" s="179">
        <v>10</v>
      </c>
      <c r="P88" s="141">
        <f t="shared" si="47"/>
        <v>0.66844919786096257</v>
      </c>
      <c r="Q88" s="139">
        <v>1513</v>
      </c>
      <c r="R88" s="179">
        <v>8</v>
      </c>
      <c r="S88" s="141">
        <f t="shared" si="35"/>
        <v>0.52875082617316582</v>
      </c>
      <c r="T88" s="139">
        <v>1427</v>
      </c>
      <c r="U88" s="179">
        <v>9</v>
      </c>
      <c r="V88" s="141">
        <f t="shared" si="43"/>
        <v>0.63069376313945347</v>
      </c>
      <c r="W88" s="139">
        <v>1483</v>
      </c>
      <c r="X88" s="179">
        <v>11</v>
      </c>
      <c r="Y88" s="141">
        <f t="shared" si="44"/>
        <v>0.74173971679028994</v>
      </c>
      <c r="Z88" s="139">
        <v>1403</v>
      </c>
      <c r="AA88" s="179">
        <v>9</v>
      </c>
      <c r="AB88" s="141">
        <f t="shared" si="45"/>
        <v>0.64148253741981476</v>
      </c>
      <c r="AC88" s="139">
        <v>1587</v>
      </c>
      <c r="AD88" s="179">
        <v>18</v>
      </c>
      <c r="AE88" s="141">
        <f t="shared" si="39"/>
        <v>1.1342155009451798</v>
      </c>
    </row>
    <row r="89" spans="1:31" s="180" customFormat="1" ht="20.25" customHeight="1">
      <c r="A89" s="176" t="s">
        <v>168</v>
      </c>
      <c r="B89" s="139">
        <v>9</v>
      </c>
      <c r="C89" s="140">
        <v>2</v>
      </c>
      <c r="D89" s="141">
        <f t="shared" si="40"/>
        <v>22.222222222222221</v>
      </c>
      <c r="E89" s="139">
        <v>6</v>
      </c>
      <c r="F89" s="179">
        <v>1</v>
      </c>
      <c r="G89" s="141">
        <f>F89/E89*100</f>
        <v>16.666666666666664</v>
      </c>
      <c r="H89" s="139">
        <v>3</v>
      </c>
      <c r="I89" s="179">
        <v>1</v>
      </c>
      <c r="J89" s="141">
        <f t="shared" si="46"/>
        <v>33.333333333333329</v>
      </c>
      <c r="K89" s="139">
        <v>6</v>
      </c>
      <c r="L89" s="179">
        <v>0</v>
      </c>
      <c r="M89" s="179">
        <v>0</v>
      </c>
      <c r="N89" s="139">
        <v>5</v>
      </c>
      <c r="O89" s="179">
        <v>1</v>
      </c>
      <c r="P89" s="141">
        <f t="shared" si="47"/>
        <v>20</v>
      </c>
      <c r="Q89" s="139">
        <v>7</v>
      </c>
      <c r="R89" s="179">
        <v>3</v>
      </c>
      <c r="S89" s="141">
        <f t="shared" si="35"/>
        <v>42.857142857142854</v>
      </c>
      <c r="T89" s="139">
        <v>1</v>
      </c>
      <c r="U89" s="179">
        <v>0</v>
      </c>
      <c r="V89" s="179">
        <v>0</v>
      </c>
      <c r="W89" s="139">
        <v>5</v>
      </c>
      <c r="X89" s="179">
        <v>2</v>
      </c>
      <c r="Y89" s="141">
        <f t="shared" si="44"/>
        <v>40</v>
      </c>
      <c r="Z89" s="139">
        <v>7</v>
      </c>
      <c r="AA89" s="179">
        <v>2</v>
      </c>
      <c r="AB89" s="141">
        <f t="shared" si="45"/>
        <v>28.571428571428569</v>
      </c>
      <c r="AC89" s="139">
        <v>2</v>
      </c>
      <c r="AD89" s="179">
        <v>0</v>
      </c>
      <c r="AE89" s="179">
        <v>0</v>
      </c>
    </row>
    <row r="90" spans="1:31" s="180" customFormat="1" ht="20.25" customHeight="1">
      <c r="A90" s="176" t="s">
        <v>204</v>
      </c>
      <c r="B90" s="139">
        <v>8</v>
      </c>
      <c r="C90" s="140">
        <v>2</v>
      </c>
      <c r="D90" s="141">
        <f t="shared" si="40"/>
        <v>25</v>
      </c>
      <c r="E90" s="139">
        <v>9</v>
      </c>
      <c r="F90" s="179">
        <v>0</v>
      </c>
      <c r="G90" s="179">
        <v>0</v>
      </c>
      <c r="H90" s="139">
        <v>28</v>
      </c>
      <c r="I90" s="179">
        <v>5</v>
      </c>
      <c r="J90" s="141">
        <f t="shared" si="46"/>
        <v>17.857142857142858</v>
      </c>
      <c r="K90" s="139">
        <v>26</v>
      </c>
      <c r="L90" s="179">
        <v>1</v>
      </c>
      <c r="M90" s="141">
        <f>L90/K90*100</f>
        <v>3.8461538461538463</v>
      </c>
      <c r="N90" s="139">
        <v>16</v>
      </c>
      <c r="O90" s="179">
        <v>1</v>
      </c>
      <c r="P90" s="141">
        <f t="shared" si="47"/>
        <v>6.25</v>
      </c>
      <c r="Q90" s="139">
        <v>20</v>
      </c>
      <c r="R90" s="179">
        <v>2</v>
      </c>
      <c r="S90" s="141">
        <f t="shared" si="35"/>
        <v>10</v>
      </c>
      <c r="T90" s="139">
        <v>24</v>
      </c>
      <c r="U90" s="179">
        <v>1</v>
      </c>
      <c r="V90" s="141">
        <f>U90/T90*100</f>
        <v>4.1666666666666661</v>
      </c>
      <c r="W90" s="139">
        <v>19</v>
      </c>
      <c r="X90" s="179">
        <v>2</v>
      </c>
      <c r="Y90" s="141">
        <f t="shared" si="44"/>
        <v>10.526315789473683</v>
      </c>
      <c r="Z90" s="139">
        <v>19</v>
      </c>
      <c r="AA90" s="179">
        <v>4</v>
      </c>
      <c r="AB90" s="141">
        <f t="shared" si="45"/>
        <v>21.052631578947366</v>
      </c>
      <c r="AC90" s="139">
        <v>19</v>
      </c>
      <c r="AD90" s="179">
        <v>0</v>
      </c>
      <c r="AE90" s="179">
        <v>0</v>
      </c>
    </row>
    <row r="91" spans="1:31" s="180" customFormat="1" ht="20.25" customHeight="1">
      <c r="A91" s="176" t="s">
        <v>31</v>
      </c>
      <c r="B91" s="139">
        <v>43</v>
      </c>
      <c r="C91" s="140">
        <v>0</v>
      </c>
      <c r="D91" s="140">
        <v>0</v>
      </c>
      <c r="E91" s="139">
        <v>33</v>
      </c>
      <c r="F91" s="179">
        <v>1</v>
      </c>
      <c r="G91" s="141">
        <f>F91/E91*100</f>
        <v>3.0303030303030303</v>
      </c>
      <c r="H91" s="139">
        <v>40</v>
      </c>
      <c r="I91" s="179">
        <v>2</v>
      </c>
      <c r="J91" s="141">
        <f t="shared" si="46"/>
        <v>5</v>
      </c>
      <c r="K91" s="139">
        <v>22</v>
      </c>
      <c r="L91" s="179">
        <v>2</v>
      </c>
      <c r="M91" s="141">
        <f>L91/K91*100</f>
        <v>9.0909090909090917</v>
      </c>
      <c r="N91" s="139">
        <v>20</v>
      </c>
      <c r="O91" s="179">
        <v>1</v>
      </c>
      <c r="P91" s="141">
        <f t="shared" si="47"/>
        <v>5</v>
      </c>
      <c r="Q91" s="139">
        <v>43</v>
      </c>
      <c r="R91" s="179">
        <v>2</v>
      </c>
      <c r="S91" s="141">
        <f t="shared" si="35"/>
        <v>4.6511627906976747</v>
      </c>
      <c r="T91" s="139">
        <v>16</v>
      </c>
      <c r="U91" s="179">
        <v>2</v>
      </c>
      <c r="V91" s="141">
        <f>U91/T91*100</f>
        <v>12.5</v>
      </c>
      <c r="W91" s="139">
        <v>31</v>
      </c>
      <c r="X91" s="179">
        <v>2</v>
      </c>
      <c r="Y91" s="141">
        <f t="shared" si="44"/>
        <v>6.4516129032258061</v>
      </c>
      <c r="Z91" s="139">
        <v>20</v>
      </c>
      <c r="AA91" s="179">
        <v>2</v>
      </c>
      <c r="AB91" s="141">
        <f t="shared" si="45"/>
        <v>10</v>
      </c>
      <c r="AC91" s="139">
        <v>14</v>
      </c>
      <c r="AD91" s="179">
        <v>0</v>
      </c>
      <c r="AE91" s="179">
        <v>0</v>
      </c>
    </row>
    <row r="92" spans="1:31" s="180" customFormat="1" ht="20.25" customHeight="1">
      <c r="A92" s="176" t="s">
        <v>171</v>
      </c>
      <c r="B92" s="139">
        <v>0</v>
      </c>
      <c r="C92" s="140">
        <v>0</v>
      </c>
      <c r="D92" s="140">
        <v>0</v>
      </c>
      <c r="E92" s="139">
        <v>0</v>
      </c>
      <c r="F92" s="179">
        <v>0</v>
      </c>
      <c r="G92" s="179">
        <v>0</v>
      </c>
      <c r="H92" s="139">
        <v>0</v>
      </c>
      <c r="I92" s="179">
        <v>0</v>
      </c>
      <c r="J92" s="179">
        <v>0</v>
      </c>
      <c r="K92" s="139">
        <v>2</v>
      </c>
      <c r="L92" s="179">
        <v>0</v>
      </c>
      <c r="M92" s="179">
        <v>0</v>
      </c>
      <c r="N92" s="139">
        <v>0</v>
      </c>
      <c r="O92" s="139">
        <v>0</v>
      </c>
      <c r="P92" s="139">
        <v>0</v>
      </c>
      <c r="Q92" s="139">
        <v>0</v>
      </c>
      <c r="R92" s="179">
        <v>0</v>
      </c>
      <c r="S92" s="179">
        <v>0</v>
      </c>
      <c r="T92" s="139">
        <v>0</v>
      </c>
      <c r="U92" s="179">
        <v>0</v>
      </c>
      <c r="V92" s="179">
        <v>0</v>
      </c>
      <c r="W92" s="139">
        <v>13</v>
      </c>
      <c r="X92" s="179">
        <v>5</v>
      </c>
      <c r="Y92" s="141">
        <f t="shared" si="44"/>
        <v>38.461538461538467</v>
      </c>
      <c r="Z92" s="139">
        <v>1</v>
      </c>
      <c r="AA92" s="179">
        <v>0</v>
      </c>
      <c r="AB92" s="179">
        <v>0</v>
      </c>
      <c r="AC92" s="139">
        <v>0</v>
      </c>
      <c r="AD92" s="179">
        <v>0</v>
      </c>
      <c r="AE92" s="179">
        <v>0</v>
      </c>
    </row>
    <row r="93" spans="1:31" s="180" customFormat="1" ht="20.25" customHeight="1">
      <c r="A93" s="176" t="s">
        <v>186</v>
      </c>
      <c r="B93" s="139">
        <v>2</v>
      </c>
      <c r="C93" s="140">
        <v>0</v>
      </c>
      <c r="D93" s="140">
        <v>0</v>
      </c>
      <c r="E93" s="139">
        <v>3</v>
      </c>
      <c r="F93" s="179">
        <v>1</v>
      </c>
      <c r="G93" s="141">
        <f>F93/E93*100</f>
        <v>33.333333333333329</v>
      </c>
      <c r="H93" s="139">
        <v>1</v>
      </c>
      <c r="I93" s="179">
        <v>0</v>
      </c>
      <c r="J93" s="179">
        <v>0</v>
      </c>
      <c r="K93" s="139">
        <v>4</v>
      </c>
      <c r="L93" s="179">
        <v>1</v>
      </c>
      <c r="M93" s="141">
        <f>L93/K93*100</f>
        <v>25</v>
      </c>
      <c r="N93" s="139">
        <v>4</v>
      </c>
      <c r="O93" s="179">
        <v>0</v>
      </c>
      <c r="P93" s="179">
        <v>0</v>
      </c>
      <c r="Q93" s="139">
        <v>14</v>
      </c>
      <c r="R93" s="179">
        <v>9</v>
      </c>
      <c r="S93" s="141">
        <f>R93/Q93*100</f>
        <v>64.285714285714292</v>
      </c>
      <c r="T93" s="139">
        <v>4</v>
      </c>
      <c r="U93" s="179">
        <v>1</v>
      </c>
      <c r="V93" s="141">
        <f t="shared" ref="V93:V99" si="48">U93/T93*100</f>
        <v>25</v>
      </c>
      <c r="W93" s="139">
        <v>4</v>
      </c>
      <c r="X93" s="179">
        <v>1</v>
      </c>
      <c r="Y93" s="141">
        <f t="shared" si="44"/>
        <v>25</v>
      </c>
      <c r="Z93" s="139">
        <v>5</v>
      </c>
      <c r="AA93" s="179">
        <v>0</v>
      </c>
      <c r="AB93" s="179">
        <v>0</v>
      </c>
      <c r="AC93" s="139">
        <v>3</v>
      </c>
      <c r="AD93" s="179">
        <v>0</v>
      </c>
      <c r="AE93" s="179">
        <v>0</v>
      </c>
    </row>
    <row r="94" spans="1:31" s="180" customFormat="1" ht="20.25" customHeight="1">
      <c r="A94" s="176" t="s">
        <v>215</v>
      </c>
      <c r="B94" s="139">
        <v>3</v>
      </c>
      <c r="C94" s="140">
        <v>1</v>
      </c>
      <c r="D94" s="141">
        <f>C94/B94*100</f>
        <v>33.333333333333329</v>
      </c>
      <c r="E94" s="139">
        <v>5</v>
      </c>
      <c r="F94" s="179">
        <v>1</v>
      </c>
      <c r="G94" s="141">
        <f>F94/E94*100</f>
        <v>20</v>
      </c>
      <c r="H94" s="139">
        <v>0</v>
      </c>
      <c r="I94" s="139">
        <v>0</v>
      </c>
      <c r="J94" s="139">
        <v>0</v>
      </c>
      <c r="K94" s="139">
        <v>1</v>
      </c>
      <c r="L94" s="179">
        <v>0</v>
      </c>
      <c r="M94" s="179">
        <v>0</v>
      </c>
      <c r="N94" s="139">
        <v>0</v>
      </c>
      <c r="O94" s="179">
        <v>0</v>
      </c>
      <c r="P94" s="179">
        <v>0</v>
      </c>
      <c r="Q94" s="139">
        <v>0</v>
      </c>
      <c r="R94" s="179">
        <v>0</v>
      </c>
      <c r="S94" s="179">
        <v>0</v>
      </c>
      <c r="T94" s="139">
        <v>4</v>
      </c>
      <c r="U94" s="179">
        <v>2</v>
      </c>
      <c r="V94" s="141">
        <f t="shared" si="48"/>
        <v>50</v>
      </c>
      <c r="W94" s="139">
        <v>1</v>
      </c>
      <c r="X94" s="179">
        <v>0</v>
      </c>
      <c r="Y94" s="179">
        <v>0</v>
      </c>
      <c r="Z94" s="139">
        <v>0</v>
      </c>
      <c r="AA94" s="179">
        <v>0</v>
      </c>
      <c r="AB94" s="179">
        <v>0</v>
      </c>
      <c r="AC94" s="139">
        <v>0</v>
      </c>
      <c r="AD94" s="179">
        <v>0</v>
      </c>
      <c r="AE94" s="179">
        <v>0</v>
      </c>
    </row>
    <row r="95" spans="1:31" s="180" customFormat="1" ht="20.25" customHeight="1">
      <c r="A95" s="176" t="s">
        <v>223</v>
      </c>
      <c r="B95" s="139">
        <v>27</v>
      </c>
      <c r="C95" s="140">
        <v>11</v>
      </c>
      <c r="D95" s="141">
        <f>C95/B95*100</f>
        <v>40.74074074074074</v>
      </c>
      <c r="E95" s="139">
        <v>3</v>
      </c>
      <c r="F95" s="179">
        <v>0</v>
      </c>
      <c r="G95" s="179">
        <v>0</v>
      </c>
      <c r="H95" s="139">
        <v>17</v>
      </c>
      <c r="I95" s="179">
        <v>11</v>
      </c>
      <c r="J95" s="141">
        <f>I95/H95*100</f>
        <v>64.705882352941174</v>
      </c>
      <c r="K95" s="139">
        <v>2</v>
      </c>
      <c r="L95" s="179">
        <v>0</v>
      </c>
      <c r="M95" s="179">
        <v>0</v>
      </c>
      <c r="N95" s="139">
        <v>1</v>
      </c>
      <c r="O95" s="179">
        <v>0</v>
      </c>
      <c r="P95" s="179">
        <v>0</v>
      </c>
      <c r="Q95" s="139">
        <v>1</v>
      </c>
      <c r="R95" s="179">
        <v>0</v>
      </c>
      <c r="S95" s="179">
        <v>0</v>
      </c>
      <c r="T95" s="139">
        <v>13</v>
      </c>
      <c r="U95" s="179">
        <v>6</v>
      </c>
      <c r="V95" s="141">
        <f t="shared" si="48"/>
        <v>46.153846153846153</v>
      </c>
      <c r="W95" s="139">
        <v>1</v>
      </c>
      <c r="X95" s="179">
        <v>0</v>
      </c>
      <c r="Y95" s="179">
        <v>0</v>
      </c>
      <c r="Z95" s="139">
        <v>0</v>
      </c>
      <c r="AA95" s="179">
        <v>0</v>
      </c>
      <c r="AB95" s="179">
        <v>0</v>
      </c>
      <c r="AC95" s="139">
        <v>2</v>
      </c>
      <c r="AD95" s="179">
        <v>0</v>
      </c>
      <c r="AE95" s="179">
        <v>0</v>
      </c>
    </row>
    <row r="96" spans="1:31" s="180" customFormat="1" ht="20.25" customHeight="1">
      <c r="A96" s="176" t="s">
        <v>225</v>
      </c>
      <c r="B96" s="139">
        <v>7</v>
      </c>
      <c r="C96" s="140">
        <v>1</v>
      </c>
      <c r="D96" s="141">
        <f>C96/B96*100</f>
        <v>14.285714285714285</v>
      </c>
      <c r="E96" s="139">
        <v>4</v>
      </c>
      <c r="F96" s="179">
        <v>0</v>
      </c>
      <c r="G96" s="179">
        <v>0</v>
      </c>
      <c r="H96" s="139">
        <v>22</v>
      </c>
      <c r="I96" s="179">
        <v>6</v>
      </c>
      <c r="J96" s="141">
        <f>I96/H96*100</f>
        <v>27.27272727272727</v>
      </c>
      <c r="K96" s="139">
        <v>17</v>
      </c>
      <c r="L96" s="179">
        <v>2</v>
      </c>
      <c r="M96" s="141">
        <f>L96/K96*100</f>
        <v>11.76470588235294</v>
      </c>
      <c r="N96" s="139">
        <v>8</v>
      </c>
      <c r="O96" s="179">
        <v>3</v>
      </c>
      <c r="P96" s="141">
        <f>O96/N96*100</f>
        <v>37.5</v>
      </c>
      <c r="Q96" s="139">
        <v>14</v>
      </c>
      <c r="R96" s="179">
        <v>6</v>
      </c>
      <c r="S96" s="141">
        <f>R96/Q96*100</f>
        <v>42.857142857142854</v>
      </c>
      <c r="T96" s="139">
        <v>6</v>
      </c>
      <c r="U96" s="179">
        <v>2</v>
      </c>
      <c r="V96" s="141">
        <f t="shared" si="48"/>
        <v>33.333333333333329</v>
      </c>
      <c r="W96" s="139">
        <v>0</v>
      </c>
      <c r="X96" s="179">
        <v>0</v>
      </c>
      <c r="Y96" s="179">
        <v>0</v>
      </c>
      <c r="Z96" s="139">
        <v>0</v>
      </c>
      <c r="AA96" s="179">
        <v>0</v>
      </c>
      <c r="AB96" s="179">
        <v>0</v>
      </c>
      <c r="AC96" s="139">
        <v>0</v>
      </c>
      <c r="AD96" s="179">
        <v>0</v>
      </c>
      <c r="AE96" s="179">
        <v>0</v>
      </c>
    </row>
    <row r="97" spans="1:43" s="180" customFormat="1" ht="20.25" customHeight="1">
      <c r="A97" s="176" t="s">
        <v>221</v>
      </c>
      <c r="B97" s="139">
        <v>1</v>
      </c>
      <c r="C97" s="140">
        <v>1</v>
      </c>
      <c r="D97" s="141">
        <f>C97/B97*100</f>
        <v>100</v>
      </c>
      <c r="E97" s="139">
        <v>0</v>
      </c>
      <c r="F97" s="179">
        <v>0</v>
      </c>
      <c r="G97" s="179">
        <v>0</v>
      </c>
      <c r="H97" s="139">
        <v>0</v>
      </c>
      <c r="I97" s="179">
        <v>0</v>
      </c>
      <c r="J97" s="179">
        <v>0</v>
      </c>
      <c r="K97" s="139">
        <v>0</v>
      </c>
      <c r="L97" s="179">
        <v>0</v>
      </c>
      <c r="M97" s="179">
        <v>0</v>
      </c>
      <c r="N97" s="139">
        <v>0</v>
      </c>
      <c r="O97" s="179">
        <v>0</v>
      </c>
      <c r="P97" s="179">
        <v>0</v>
      </c>
      <c r="Q97" s="139">
        <v>3</v>
      </c>
      <c r="R97" s="179">
        <v>1</v>
      </c>
      <c r="S97" s="141">
        <f>R97/Q97*100</f>
        <v>33.333333333333329</v>
      </c>
      <c r="T97" s="139">
        <v>4</v>
      </c>
      <c r="U97" s="179">
        <v>1</v>
      </c>
      <c r="V97" s="141">
        <f t="shared" si="48"/>
        <v>25</v>
      </c>
      <c r="W97" s="139">
        <v>0</v>
      </c>
      <c r="X97" s="179">
        <v>0</v>
      </c>
      <c r="Y97" s="179">
        <v>0</v>
      </c>
      <c r="Z97" s="139">
        <v>0</v>
      </c>
      <c r="AA97" s="179">
        <v>0</v>
      </c>
      <c r="AB97" s="179">
        <v>0</v>
      </c>
      <c r="AC97" s="139">
        <v>0</v>
      </c>
      <c r="AD97" s="179">
        <v>0</v>
      </c>
      <c r="AE97" s="179">
        <v>0</v>
      </c>
    </row>
    <row r="98" spans="1:43" s="180" customFormat="1" ht="20.25" customHeight="1">
      <c r="A98" s="176" t="s">
        <v>219</v>
      </c>
      <c r="B98" s="139">
        <v>3</v>
      </c>
      <c r="C98" s="140">
        <v>0</v>
      </c>
      <c r="D98" s="140">
        <v>0</v>
      </c>
      <c r="E98" s="139">
        <v>2</v>
      </c>
      <c r="F98" s="179">
        <v>1</v>
      </c>
      <c r="G98" s="141">
        <f>F98/E98*100</f>
        <v>50</v>
      </c>
      <c r="H98" s="139">
        <v>0</v>
      </c>
      <c r="I98" s="179">
        <v>0</v>
      </c>
      <c r="J98" s="179">
        <v>0</v>
      </c>
      <c r="K98" s="139">
        <v>1</v>
      </c>
      <c r="L98" s="179">
        <v>1</v>
      </c>
      <c r="M98" s="141">
        <f>L98/K98*100</f>
        <v>100</v>
      </c>
      <c r="N98" s="139">
        <v>0</v>
      </c>
      <c r="O98" s="179">
        <v>0</v>
      </c>
      <c r="P98" s="179">
        <v>0</v>
      </c>
      <c r="Q98" s="179">
        <v>0</v>
      </c>
      <c r="R98" s="179">
        <v>0</v>
      </c>
      <c r="S98" s="179">
        <v>0</v>
      </c>
      <c r="T98" s="139">
        <v>4</v>
      </c>
      <c r="U98" s="179">
        <v>1</v>
      </c>
      <c r="V98" s="141">
        <f t="shared" si="48"/>
        <v>25</v>
      </c>
      <c r="W98" s="139">
        <v>2</v>
      </c>
      <c r="X98" s="179">
        <v>0</v>
      </c>
      <c r="Y98" s="179">
        <v>0</v>
      </c>
      <c r="Z98" s="139">
        <v>1</v>
      </c>
      <c r="AA98" s="179">
        <v>0</v>
      </c>
      <c r="AB98" s="179">
        <v>0</v>
      </c>
      <c r="AC98" s="139">
        <v>0</v>
      </c>
      <c r="AD98" s="179">
        <v>0</v>
      </c>
      <c r="AE98" s="179">
        <v>0</v>
      </c>
    </row>
    <row r="99" spans="1:43" s="180" customFormat="1" ht="20.25" customHeight="1">
      <c r="A99" s="176" t="s">
        <v>218</v>
      </c>
      <c r="B99" s="139">
        <v>1</v>
      </c>
      <c r="C99" s="140">
        <v>0</v>
      </c>
      <c r="D99" s="140">
        <v>0</v>
      </c>
      <c r="E99" s="139">
        <v>1</v>
      </c>
      <c r="F99" s="179">
        <v>0</v>
      </c>
      <c r="G99" s="179">
        <v>0</v>
      </c>
      <c r="H99" s="139">
        <v>0</v>
      </c>
      <c r="I99" s="179">
        <v>0</v>
      </c>
      <c r="J99" s="179">
        <v>0</v>
      </c>
      <c r="K99" s="139">
        <v>0</v>
      </c>
      <c r="L99" s="179">
        <v>0</v>
      </c>
      <c r="M99" s="179">
        <v>0</v>
      </c>
      <c r="N99" s="139">
        <v>10</v>
      </c>
      <c r="O99" s="179">
        <v>2</v>
      </c>
      <c r="P99" s="141">
        <f>O99/N99*100</f>
        <v>20</v>
      </c>
      <c r="Q99" s="139">
        <v>6</v>
      </c>
      <c r="R99" s="179">
        <v>0</v>
      </c>
      <c r="S99" s="179">
        <v>0</v>
      </c>
      <c r="T99" s="139">
        <v>33</v>
      </c>
      <c r="U99" s="179">
        <v>1</v>
      </c>
      <c r="V99" s="141">
        <f t="shared" si="48"/>
        <v>3.0303030303030303</v>
      </c>
      <c r="W99" s="139">
        <v>2</v>
      </c>
      <c r="X99" s="179">
        <v>0</v>
      </c>
      <c r="Y99" s="179">
        <v>0</v>
      </c>
      <c r="Z99" s="139">
        <v>1</v>
      </c>
      <c r="AA99" s="179">
        <v>0</v>
      </c>
      <c r="AB99" s="179">
        <v>0</v>
      </c>
      <c r="AC99" s="139">
        <v>2</v>
      </c>
      <c r="AD99" s="179">
        <v>0</v>
      </c>
      <c r="AE99" s="179">
        <v>0</v>
      </c>
    </row>
    <row r="100" spans="1:43" s="180" customFormat="1" ht="20.25" customHeight="1">
      <c r="A100" s="176" t="s">
        <v>224</v>
      </c>
      <c r="B100" s="139">
        <v>6</v>
      </c>
      <c r="C100" s="140">
        <v>2</v>
      </c>
      <c r="D100" s="141">
        <f>C100/B100*100</f>
        <v>33.333333333333329</v>
      </c>
      <c r="E100" s="139">
        <v>3</v>
      </c>
      <c r="F100" s="179">
        <v>0</v>
      </c>
      <c r="G100" s="179">
        <v>0</v>
      </c>
      <c r="H100" s="139">
        <v>5</v>
      </c>
      <c r="I100" s="179">
        <v>2</v>
      </c>
      <c r="J100" s="141">
        <f>I100/H100*100</f>
        <v>40</v>
      </c>
      <c r="K100" s="139">
        <v>0</v>
      </c>
      <c r="L100" s="179">
        <v>0</v>
      </c>
      <c r="M100" s="179">
        <v>0</v>
      </c>
      <c r="N100" s="139">
        <v>0</v>
      </c>
      <c r="O100" s="139">
        <v>0</v>
      </c>
      <c r="P100" s="139">
        <v>0</v>
      </c>
      <c r="Q100" s="139">
        <v>6</v>
      </c>
      <c r="R100" s="179">
        <v>3</v>
      </c>
      <c r="S100" s="141">
        <f>R100/Q100*100</f>
        <v>50</v>
      </c>
      <c r="T100" s="139">
        <v>0</v>
      </c>
      <c r="U100" s="179">
        <v>0</v>
      </c>
      <c r="V100" s="179">
        <v>0</v>
      </c>
      <c r="W100" s="139">
        <v>0</v>
      </c>
      <c r="X100" s="179">
        <v>0</v>
      </c>
      <c r="Y100" s="179">
        <v>0</v>
      </c>
      <c r="Z100" s="139">
        <v>0</v>
      </c>
      <c r="AA100" s="179">
        <v>0</v>
      </c>
      <c r="AB100" s="179">
        <v>0</v>
      </c>
      <c r="AC100" s="139">
        <v>0</v>
      </c>
      <c r="AD100" s="179">
        <v>0</v>
      </c>
      <c r="AE100" s="179">
        <v>0</v>
      </c>
    </row>
    <row r="101" spans="1:43" ht="20.25" customHeight="1">
      <c r="A101" s="176" t="s">
        <v>220</v>
      </c>
      <c r="B101" s="139">
        <v>121</v>
      </c>
      <c r="C101" s="140">
        <v>21</v>
      </c>
      <c r="D101" s="141">
        <f>C101/B101*100</f>
        <v>17.355371900826448</v>
      </c>
      <c r="E101" s="139">
        <v>33</v>
      </c>
      <c r="F101" s="179">
        <v>5</v>
      </c>
      <c r="G101" s="141">
        <f>F101/E101*100</f>
        <v>15.151515151515152</v>
      </c>
      <c r="H101" s="139">
        <v>26</v>
      </c>
      <c r="I101" s="179">
        <v>4</v>
      </c>
      <c r="J101" s="141">
        <f>I101/H101*100</f>
        <v>15.384615384615385</v>
      </c>
      <c r="K101" s="139">
        <v>12</v>
      </c>
      <c r="L101" s="179">
        <v>3</v>
      </c>
      <c r="M101" s="141">
        <f>L101/K101*100</f>
        <v>25</v>
      </c>
      <c r="N101" s="139">
        <v>4</v>
      </c>
      <c r="O101" s="179">
        <v>1</v>
      </c>
      <c r="P101" s="141">
        <f>O101/N101*100</f>
        <v>25</v>
      </c>
      <c r="Q101" s="139">
        <v>1</v>
      </c>
      <c r="R101" s="179">
        <v>0</v>
      </c>
      <c r="S101" s="179">
        <v>0</v>
      </c>
      <c r="T101" s="139">
        <v>0</v>
      </c>
      <c r="U101" s="179">
        <v>0</v>
      </c>
      <c r="V101" s="179">
        <v>0</v>
      </c>
      <c r="W101" s="139">
        <v>0</v>
      </c>
      <c r="X101" s="179">
        <v>0</v>
      </c>
      <c r="Y101" s="179">
        <v>0</v>
      </c>
      <c r="Z101" s="139">
        <v>0</v>
      </c>
      <c r="AA101" s="179">
        <v>0</v>
      </c>
      <c r="AB101" s="179">
        <v>0</v>
      </c>
      <c r="AC101" s="139">
        <v>0</v>
      </c>
      <c r="AD101" s="179">
        <v>0</v>
      </c>
      <c r="AE101" s="179">
        <v>0</v>
      </c>
      <c r="AG101" s="181"/>
      <c r="AH101" s="182"/>
      <c r="AI101" s="182"/>
      <c r="AJ101" s="182"/>
      <c r="AK101" s="5"/>
      <c r="AL101" s="182"/>
      <c r="AM101" s="5"/>
      <c r="AN101" s="182"/>
      <c r="AO101" s="5"/>
      <c r="AP101" s="182"/>
      <c r="AQ101" s="5"/>
    </row>
    <row r="102" spans="1:43" ht="20.25" customHeight="1">
      <c r="A102" s="176" t="s">
        <v>217</v>
      </c>
      <c r="B102" s="139">
        <v>20</v>
      </c>
      <c r="C102" s="140">
        <v>2</v>
      </c>
      <c r="D102" s="141">
        <f>C102/B102*100</f>
        <v>10</v>
      </c>
      <c r="E102" s="139">
        <v>13</v>
      </c>
      <c r="F102" s="179">
        <v>0</v>
      </c>
      <c r="G102" s="179">
        <v>0</v>
      </c>
      <c r="H102" s="139">
        <v>18</v>
      </c>
      <c r="I102" s="179">
        <v>2</v>
      </c>
      <c r="J102" s="141">
        <f>I102/H102*100</f>
        <v>11.111111111111111</v>
      </c>
      <c r="K102" s="139">
        <v>9</v>
      </c>
      <c r="L102" s="179">
        <v>0</v>
      </c>
      <c r="M102" s="179">
        <v>0</v>
      </c>
      <c r="N102" s="139">
        <v>5</v>
      </c>
      <c r="O102" s="179">
        <v>1</v>
      </c>
      <c r="P102" s="141">
        <f>O102/N102*100</f>
        <v>20</v>
      </c>
      <c r="Q102" s="139">
        <v>4</v>
      </c>
      <c r="R102" s="179">
        <v>0</v>
      </c>
      <c r="S102" s="179">
        <v>0</v>
      </c>
      <c r="T102" s="139">
        <v>5</v>
      </c>
      <c r="U102" s="179">
        <v>0</v>
      </c>
      <c r="V102" s="179">
        <v>0</v>
      </c>
      <c r="W102" s="139">
        <v>4</v>
      </c>
      <c r="X102" s="179">
        <v>0</v>
      </c>
      <c r="Y102" s="179">
        <v>0</v>
      </c>
      <c r="Z102" s="139">
        <v>5</v>
      </c>
      <c r="AA102" s="179">
        <v>0</v>
      </c>
      <c r="AB102" s="179">
        <v>0</v>
      </c>
      <c r="AC102" s="139">
        <v>2</v>
      </c>
      <c r="AD102" s="179">
        <v>0</v>
      </c>
      <c r="AE102" s="179">
        <v>0</v>
      </c>
      <c r="AG102" s="157"/>
      <c r="AH102" s="182"/>
      <c r="AI102" s="182"/>
      <c r="AJ102" s="182"/>
      <c r="AK102" s="5"/>
      <c r="AL102" s="182"/>
      <c r="AM102" s="5"/>
      <c r="AN102" s="182"/>
      <c r="AO102" s="5"/>
      <c r="AP102" s="182"/>
      <c r="AQ102" s="5"/>
    </row>
    <row r="103" spans="1:43" ht="20.25" customHeight="1">
      <c r="A103" s="176" t="s">
        <v>242</v>
      </c>
      <c r="B103" s="139">
        <v>6</v>
      </c>
      <c r="C103" s="140">
        <v>0</v>
      </c>
      <c r="D103" s="140">
        <v>0</v>
      </c>
      <c r="E103" s="139">
        <v>6</v>
      </c>
      <c r="F103" s="179">
        <v>1</v>
      </c>
      <c r="G103" s="141">
        <f>F103/E103*100</f>
        <v>16.666666666666664</v>
      </c>
      <c r="H103" s="139">
        <v>4</v>
      </c>
      <c r="I103" s="179">
        <v>0</v>
      </c>
      <c r="J103" s="179">
        <v>0</v>
      </c>
      <c r="K103" s="139">
        <v>7</v>
      </c>
      <c r="L103" s="179">
        <v>0</v>
      </c>
      <c r="M103" s="179">
        <v>0</v>
      </c>
      <c r="N103" s="139">
        <v>3</v>
      </c>
      <c r="O103" s="179">
        <v>0</v>
      </c>
      <c r="P103" s="179">
        <v>0</v>
      </c>
      <c r="Q103" s="139">
        <v>2</v>
      </c>
      <c r="R103" s="179">
        <v>0</v>
      </c>
      <c r="S103" s="179">
        <v>0</v>
      </c>
      <c r="T103" s="139">
        <v>4</v>
      </c>
      <c r="U103" s="179">
        <v>0</v>
      </c>
      <c r="V103" s="179">
        <v>0</v>
      </c>
      <c r="W103" s="139">
        <v>9</v>
      </c>
      <c r="X103" s="179">
        <v>0</v>
      </c>
      <c r="Y103" s="179">
        <v>0</v>
      </c>
      <c r="Z103" s="139">
        <v>5</v>
      </c>
      <c r="AA103" s="179">
        <v>0</v>
      </c>
      <c r="AB103" s="179">
        <v>0</v>
      </c>
      <c r="AC103" s="139">
        <v>4</v>
      </c>
      <c r="AD103" s="179">
        <v>0</v>
      </c>
      <c r="AE103" s="179">
        <v>0</v>
      </c>
      <c r="AG103" s="157"/>
      <c r="AH103" s="182"/>
      <c r="AI103" s="182"/>
      <c r="AJ103" s="182"/>
      <c r="AK103" s="5"/>
      <c r="AL103" s="182"/>
      <c r="AM103" s="5"/>
      <c r="AN103" s="182"/>
      <c r="AO103" s="5"/>
      <c r="AP103" s="182"/>
      <c r="AQ103" s="5"/>
    </row>
    <row r="104" spans="1:43" ht="20.25" customHeight="1">
      <c r="A104" s="176" t="s">
        <v>239</v>
      </c>
      <c r="B104" s="139">
        <v>20</v>
      </c>
      <c r="C104" s="140">
        <v>0</v>
      </c>
      <c r="D104" s="140">
        <v>0</v>
      </c>
      <c r="E104" s="139">
        <v>23</v>
      </c>
      <c r="F104" s="179">
        <v>2</v>
      </c>
      <c r="G104" s="141">
        <f>F104/E104*100</f>
        <v>8.695652173913043</v>
      </c>
      <c r="H104" s="139">
        <v>22</v>
      </c>
      <c r="I104" s="179">
        <v>0</v>
      </c>
      <c r="J104" s="179">
        <v>0</v>
      </c>
      <c r="K104" s="139">
        <v>9</v>
      </c>
      <c r="L104" s="179">
        <v>0</v>
      </c>
      <c r="M104" s="179">
        <v>0</v>
      </c>
      <c r="N104" s="139">
        <v>15</v>
      </c>
      <c r="O104" s="179">
        <v>0</v>
      </c>
      <c r="P104" s="179">
        <v>0</v>
      </c>
      <c r="Q104" s="139">
        <v>5</v>
      </c>
      <c r="R104" s="179">
        <v>0</v>
      </c>
      <c r="S104" s="179">
        <v>0</v>
      </c>
      <c r="T104" s="139">
        <v>3</v>
      </c>
      <c r="U104" s="179">
        <v>0</v>
      </c>
      <c r="V104" s="179">
        <v>0</v>
      </c>
      <c r="W104" s="139">
        <v>15</v>
      </c>
      <c r="X104" s="179">
        <v>0</v>
      </c>
      <c r="Y104" s="179">
        <v>0</v>
      </c>
      <c r="Z104" s="139">
        <v>8</v>
      </c>
      <c r="AA104" s="179">
        <v>0</v>
      </c>
      <c r="AB104" s="179">
        <v>0</v>
      </c>
      <c r="AC104" s="139">
        <v>11</v>
      </c>
      <c r="AD104" s="179">
        <v>0</v>
      </c>
      <c r="AE104" s="179">
        <v>0</v>
      </c>
      <c r="AG104" s="157"/>
      <c r="AH104" s="182"/>
      <c r="AI104" s="182"/>
      <c r="AJ104" s="182"/>
      <c r="AK104" s="5"/>
      <c r="AL104" s="182"/>
      <c r="AM104" s="5"/>
      <c r="AN104" s="182"/>
      <c r="AO104" s="5"/>
      <c r="AP104" s="182"/>
      <c r="AQ104" s="5"/>
    </row>
    <row r="105" spans="1:43" ht="20.25" customHeight="1">
      <c r="A105" s="176" t="s">
        <v>262</v>
      </c>
      <c r="B105" s="139">
        <v>0</v>
      </c>
      <c r="C105" s="140">
        <v>0</v>
      </c>
      <c r="D105" s="140">
        <v>0</v>
      </c>
      <c r="E105" s="139">
        <v>0</v>
      </c>
      <c r="F105" s="179">
        <v>0</v>
      </c>
      <c r="G105" s="179">
        <v>0</v>
      </c>
      <c r="H105" s="139">
        <v>0</v>
      </c>
      <c r="I105" s="139">
        <v>0</v>
      </c>
      <c r="J105" s="139">
        <v>0</v>
      </c>
      <c r="K105" s="139">
        <v>1</v>
      </c>
      <c r="L105" s="179">
        <v>0</v>
      </c>
      <c r="M105" s="179">
        <v>0</v>
      </c>
      <c r="N105" s="139">
        <v>0</v>
      </c>
      <c r="O105" s="179">
        <v>0</v>
      </c>
      <c r="P105" s="179">
        <v>0</v>
      </c>
      <c r="Q105" s="139">
        <v>0</v>
      </c>
      <c r="R105" s="179">
        <v>0</v>
      </c>
      <c r="S105" s="179">
        <v>0</v>
      </c>
      <c r="T105" s="139">
        <v>0</v>
      </c>
      <c r="U105" s="179">
        <v>0</v>
      </c>
      <c r="V105" s="179">
        <v>0</v>
      </c>
      <c r="W105" s="139">
        <v>0</v>
      </c>
      <c r="X105" s="179">
        <v>0</v>
      </c>
      <c r="Y105" s="179">
        <v>0</v>
      </c>
      <c r="Z105" s="139">
        <v>0</v>
      </c>
      <c r="AA105" s="179">
        <v>0</v>
      </c>
      <c r="AB105" s="179">
        <v>0</v>
      </c>
      <c r="AC105" s="139">
        <v>0</v>
      </c>
      <c r="AD105" s="179">
        <v>0</v>
      </c>
      <c r="AE105" s="179">
        <v>0</v>
      </c>
      <c r="AG105" s="157"/>
      <c r="AH105" s="182"/>
      <c r="AI105" s="182"/>
      <c r="AJ105" s="182"/>
      <c r="AK105" s="5"/>
      <c r="AL105" s="182"/>
      <c r="AM105" s="5"/>
      <c r="AN105" s="182"/>
      <c r="AO105" s="5"/>
      <c r="AP105" s="182"/>
      <c r="AQ105" s="5"/>
    </row>
    <row r="106" spans="1:43" ht="20.25" customHeight="1">
      <c r="A106" s="176" t="s">
        <v>263</v>
      </c>
      <c r="B106" s="139">
        <v>0</v>
      </c>
      <c r="C106" s="140">
        <v>0</v>
      </c>
      <c r="D106" s="140">
        <v>0</v>
      </c>
      <c r="E106" s="139">
        <v>1</v>
      </c>
      <c r="F106" s="179">
        <v>0</v>
      </c>
      <c r="G106" s="179">
        <v>0</v>
      </c>
      <c r="H106" s="139">
        <v>0</v>
      </c>
      <c r="I106" s="139">
        <v>0</v>
      </c>
      <c r="J106" s="139">
        <v>0</v>
      </c>
      <c r="K106" s="139">
        <v>0</v>
      </c>
      <c r="L106" s="179">
        <v>0</v>
      </c>
      <c r="M106" s="179">
        <v>0</v>
      </c>
      <c r="N106" s="139">
        <v>0</v>
      </c>
      <c r="O106" s="179">
        <v>0</v>
      </c>
      <c r="P106" s="179">
        <v>0</v>
      </c>
      <c r="Q106" s="139">
        <v>0</v>
      </c>
      <c r="R106" s="179">
        <v>0</v>
      </c>
      <c r="S106" s="179">
        <v>0</v>
      </c>
      <c r="T106" s="139">
        <v>0</v>
      </c>
      <c r="U106" s="179">
        <v>0</v>
      </c>
      <c r="V106" s="179">
        <v>0</v>
      </c>
      <c r="W106" s="139">
        <v>0</v>
      </c>
      <c r="X106" s="179">
        <v>0</v>
      </c>
      <c r="Y106" s="179">
        <v>0</v>
      </c>
      <c r="Z106" s="139">
        <v>0</v>
      </c>
      <c r="AA106" s="179">
        <v>0</v>
      </c>
      <c r="AB106" s="179">
        <v>0</v>
      </c>
      <c r="AC106" s="139">
        <v>0</v>
      </c>
      <c r="AD106" s="179">
        <v>0</v>
      </c>
      <c r="AE106" s="179">
        <v>0</v>
      </c>
      <c r="AH106" s="183"/>
      <c r="AI106" s="183"/>
      <c r="AJ106" s="183"/>
    </row>
    <row r="107" spans="1:43" ht="20.25" customHeight="1">
      <c r="A107" s="176" t="s">
        <v>240</v>
      </c>
      <c r="B107" s="139">
        <v>266</v>
      </c>
      <c r="C107" s="140">
        <v>0</v>
      </c>
      <c r="D107" s="140">
        <v>0</v>
      </c>
      <c r="E107" s="139">
        <v>224</v>
      </c>
      <c r="F107" s="179">
        <v>0</v>
      </c>
      <c r="G107" s="179">
        <v>0</v>
      </c>
      <c r="H107" s="139">
        <v>224</v>
      </c>
      <c r="I107" s="179">
        <v>0</v>
      </c>
      <c r="J107" s="179">
        <v>0</v>
      </c>
      <c r="K107" s="139">
        <v>234</v>
      </c>
      <c r="L107" s="179">
        <v>0</v>
      </c>
      <c r="M107" s="179">
        <v>0</v>
      </c>
      <c r="N107" s="139">
        <v>256</v>
      </c>
      <c r="O107" s="179">
        <v>0</v>
      </c>
      <c r="P107" s="179">
        <v>0</v>
      </c>
      <c r="Q107" s="139">
        <v>247</v>
      </c>
      <c r="R107" s="179">
        <v>0</v>
      </c>
      <c r="S107" s="179">
        <v>0</v>
      </c>
      <c r="T107" s="139">
        <v>227</v>
      </c>
      <c r="U107" s="179">
        <v>0</v>
      </c>
      <c r="V107" s="179">
        <v>0</v>
      </c>
      <c r="W107" s="139">
        <v>215</v>
      </c>
      <c r="X107" s="179">
        <v>0</v>
      </c>
      <c r="Y107" s="179">
        <v>0</v>
      </c>
      <c r="Z107" s="139">
        <v>135</v>
      </c>
      <c r="AA107" s="179">
        <v>0</v>
      </c>
      <c r="AB107" s="179">
        <v>0</v>
      </c>
      <c r="AC107" s="139">
        <v>134</v>
      </c>
      <c r="AD107" s="179">
        <v>0</v>
      </c>
      <c r="AE107" s="179">
        <v>0</v>
      </c>
      <c r="AH107" s="183"/>
      <c r="AI107" s="183"/>
      <c r="AJ107" s="183"/>
    </row>
    <row r="108" spans="1:43" ht="20.25" customHeight="1">
      <c r="A108" s="176" t="s">
        <v>241</v>
      </c>
      <c r="B108" s="139">
        <v>0</v>
      </c>
      <c r="C108" s="140">
        <v>0</v>
      </c>
      <c r="D108" s="140">
        <v>0</v>
      </c>
      <c r="E108" s="139">
        <v>0</v>
      </c>
      <c r="F108" s="179">
        <v>0</v>
      </c>
      <c r="G108" s="179">
        <v>0</v>
      </c>
      <c r="H108" s="139">
        <v>0</v>
      </c>
      <c r="I108" s="179">
        <v>0</v>
      </c>
      <c r="J108" s="179">
        <v>0</v>
      </c>
      <c r="K108" s="139">
        <v>0</v>
      </c>
      <c r="L108" s="179">
        <v>0</v>
      </c>
      <c r="M108" s="179">
        <v>0</v>
      </c>
      <c r="N108" s="139">
        <v>1</v>
      </c>
      <c r="O108" s="179">
        <v>0</v>
      </c>
      <c r="P108" s="179">
        <v>0</v>
      </c>
      <c r="Q108" s="139">
        <v>0</v>
      </c>
      <c r="R108" s="179">
        <v>0</v>
      </c>
      <c r="S108" s="179">
        <v>0</v>
      </c>
      <c r="T108" s="139">
        <v>0</v>
      </c>
      <c r="U108" s="179">
        <v>0</v>
      </c>
      <c r="V108" s="179">
        <v>0</v>
      </c>
      <c r="W108" s="139">
        <v>0</v>
      </c>
      <c r="X108" s="179">
        <v>0</v>
      </c>
      <c r="Y108" s="179">
        <v>0</v>
      </c>
      <c r="Z108" s="139">
        <v>0</v>
      </c>
      <c r="AA108" s="179">
        <v>0</v>
      </c>
      <c r="AB108" s="179">
        <v>0</v>
      </c>
      <c r="AC108" s="139">
        <v>0</v>
      </c>
      <c r="AD108" s="179">
        <v>0</v>
      </c>
      <c r="AE108" s="179">
        <v>0</v>
      </c>
      <c r="AH108" s="183"/>
      <c r="AI108" s="183"/>
      <c r="AJ108" s="183"/>
      <c r="AK108" s="183"/>
    </row>
    <row r="109" spans="1:43" s="186" customFormat="1" ht="20.25" customHeight="1">
      <c r="A109" s="184" t="s">
        <v>137</v>
      </c>
      <c r="B109" s="185">
        <f>B5-SUM(B6:B108)</f>
        <v>1587</v>
      </c>
      <c r="C109" s="185">
        <f>C5-SUM(C6:C108)</f>
        <v>352</v>
      </c>
      <c r="D109" s="141">
        <f t="shared" ref="D109" si="49">C109/B109*100</f>
        <v>22.180214240705734</v>
      </c>
      <c r="E109" s="185">
        <f>E5-SUM(E6:E108)</f>
        <v>1606</v>
      </c>
      <c r="F109" s="185">
        <f>F5-SUM(F6:F108)</f>
        <v>283</v>
      </c>
      <c r="G109" s="141">
        <f t="shared" ref="G109" si="50">F109/E109*100</f>
        <v>17.621419676214199</v>
      </c>
      <c r="H109" s="185">
        <f>H5-SUM(H6:H108)</f>
        <v>1427</v>
      </c>
      <c r="I109" s="185">
        <f>I5-SUM(I6:I108)</f>
        <v>272</v>
      </c>
      <c r="J109" s="141">
        <f t="shared" ref="J109" si="51">I109/H109*100</f>
        <v>19.06096706377015</v>
      </c>
      <c r="K109" s="185">
        <f>K5-SUM(K6:K108)</f>
        <v>1259</v>
      </c>
      <c r="L109" s="185">
        <f>L5-SUM(L6:L108)</f>
        <v>248</v>
      </c>
      <c r="M109" s="141">
        <f t="shared" ref="M109" si="52">L109/K109*100</f>
        <v>19.698173153296267</v>
      </c>
      <c r="N109" s="185">
        <f>N5-SUM(N6:N108)</f>
        <v>1326</v>
      </c>
      <c r="O109" s="185">
        <f>O5-SUM(O6:O108)</f>
        <v>248</v>
      </c>
      <c r="P109" s="141">
        <f t="shared" ref="P109" si="53">O109/N109*100</f>
        <v>18.702865761689292</v>
      </c>
      <c r="Q109" s="185">
        <f>Q5-SUM(Q6:Q108)</f>
        <v>1420</v>
      </c>
      <c r="R109" s="185">
        <f>R5-SUM(R6:R108)</f>
        <v>352</v>
      </c>
      <c r="S109" s="141">
        <f t="shared" ref="S109" si="54">R109/Q109*100</f>
        <v>24.788732394366196</v>
      </c>
      <c r="T109" s="185">
        <f>T5-SUM(T6:T108)</f>
        <v>1524</v>
      </c>
      <c r="U109" s="185">
        <f>U5-SUM(U6:U108)</f>
        <v>291</v>
      </c>
      <c r="V109" s="141">
        <f t="shared" ref="V109" si="55">U109/T109*100</f>
        <v>19.094488188976378</v>
      </c>
      <c r="W109" s="185">
        <f>W5-SUM(W6:W108)</f>
        <v>1593</v>
      </c>
      <c r="X109" s="185">
        <f>X5-SUM(X6:X108)</f>
        <v>281</v>
      </c>
      <c r="Y109" s="141">
        <f t="shared" ref="Y109" si="56">X109/W109*100</f>
        <v>17.639673571876962</v>
      </c>
      <c r="Z109" s="185">
        <f>Z5-SUM(Z6:Z108)</f>
        <v>1290</v>
      </c>
      <c r="AA109" s="185">
        <f>AA5-SUM(AA6:AA108)</f>
        <v>208</v>
      </c>
      <c r="AB109" s="141">
        <f t="shared" ref="AB109" si="57">AA109/Z109*100</f>
        <v>16.124031007751938</v>
      </c>
      <c r="AC109" s="185">
        <f>AC5-SUM(AC6:AC108)</f>
        <v>1482</v>
      </c>
      <c r="AD109" s="185">
        <f>AD5-SUM(AD6:AD108)</f>
        <v>265</v>
      </c>
      <c r="AE109" s="141">
        <f t="shared" ref="AE109" si="58">AD109/AC109*100</f>
        <v>17.88124156545209</v>
      </c>
      <c r="AH109" s="187"/>
      <c r="AI109" s="187"/>
      <c r="AJ109" s="187"/>
      <c r="AK109" s="183"/>
    </row>
    <row r="110" spans="1:43" s="186" customFormat="1" ht="20.25" customHeight="1">
      <c r="A110" s="188" t="s">
        <v>265</v>
      </c>
      <c r="B110" s="189"/>
      <c r="C110" s="190"/>
      <c r="D110" s="190"/>
      <c r="E110" s="190"/>
      <c r="F110" s="190"/>
      <c r="G110" s="190"/>
      <c r="H110" s="190"/>
      <c r="I110" s="190"/>
      <c r="J110" s="190"/>
      <c r="K110" s="190"/>
      <c r="L110" s="190"/>
      <c r="M110" s="190"/>
      <c r="N110" s="190"/>
      <c r="O110" s="190"/>
      <c r="P110" s="190"/>
      <c r="Q110" s="191"/>
      <c r="R110" s="192"/>
      <c r="S110" s="193"/>
      <c r="T110" s="191"/>
      <c r="U110" s="191"/>
      <c r="V110" s="193"/>
      <c r="W110" s="191"/>
      <c r="X110" s="191"/>
      <c r="Y110" s="193"/>
      <c r="Z110" s="191"/>
      <c r="AA110" s="192"/>
      <c r="AB110" s="193"/>
      <c r="AC110" s="191"/>
      <c r="AD110" s="192"/>
      <c r="AE110" s="192"/>
      <c r="AH110" s="187"/>
      <c r="AI110" s="187"/>
      <c r="AJ110" s="187"/>
      <c r="AK110" s="183"/>
    </row>
    <row r="111" spans="1:43" s="186" customFormat="1" ht="30" customHeight="1">
      <c r="A111" s="256" t="s">
        <v>271</v>
      </c>
      <c r="B111" s="256"/>
      <c r="C111" s="256"/>
      <c r="D111" s="256"/>
      <c r="E111" s="256"/>
      <c r="F111" s="256"/>
      <c r="G111" s="256"/>
      <c r="H111" s="256"/>
      <c r="I111" s="256"/>
      <c r="J111" s="256"/>
      <c r="K111" s="256"/>
      <c r="L111" s="256"/>
      <c r="M111" s="256"/>
      <c r="N111" s="256"/>
      <c r="O111" s="256"/>
      <c r="P111" s="256"/>
      <c r="Q111" s="256"/>
      <c r="R111" s="256"/>
      <c r="S111" s="256"/>
      <c r="T111" s="256"/>
      <c r="U111" s="256"/>
      <c r="V111" s="256"/>
      <c r="W111" s="256"/>
      <c r="X111" s="256"/>
      <c r="Y111" s="256"/>
      <c r="Z111" s="256"/>
      <c r="AA111" s="256"/>
      <c r="AB111" s="256"/>
      <c r="AC111" s="256"/>
      <c r="AD111" s="256"/>
      <c r="AE111" s="256"/>
      <c r="AH111" s="187"/>
      <c r="AI111" s="187"/>
      <c r="AJ111" s="187"/>
      <c r="AK111" s="183"/>
    </row>
    <row r="112" spans="1:43" s="186" customFormat="1" ht="20.25" customHeight="1">
      <c r="A112" s="135"/>
      <c r="B112" s="194"/>
      <c r="C112" s="195"/>
      <c r="D112" s="195"/>
      <c r="E112" s="195"/>
      <c r="F112" s="195"/>
      <c r="G112" s="195"/>
      <c r="H112" s="195"/>
      <c r="I112" s="195"/>
      <c r="J112" s="195"/>
      <c r="K112" s="195"/>
      <c r="L112" s="195"/>
      <c r="M112" s="195"/>
      <c r="N112" s="195"/>
      <c r="O112" s="195"/>
      <c r="P112" s="195"/>
      <c r="Q112" s="196"/>
      <c r="R112" s="197"/>
      <c r="S112" s="141"/>
      <c r="T112" s="196"/>
      <c r="U112" s="197"/>
      <c r="V112" s="141"/>
      <c r="W112" s="196"/>
      <c r="X112" s="196"/>
      <c r="Y112" s="141"/>
      <c r="Z112" s="196"/>
      <c r="AA112" s="197"/>
      <c r="AB112" s="141"/>
      <c r="AC112" s="196"/>
      <c r="AD112" s="197"/>
      <c r="AE112" s="197"/>
    </row>
    <row r="113" spans="2:31" ht="20.25" customHeight="1">
      <c r="B113" s="194"/>
      <c r="Q113" s="135"/>
      <c r="R113" s="135"/>
      <c r="S113" s="135"/>
      <c r="T113" s="135"/>
      <c r="U113" s="135"/>
      <c r="V113" s="135"/>
      <c r="W113" s="135"/>
      <c r="X113" s="135"/>
      <c r="Y113" s="135"/>
      <c r="Z113" s="135"/>
      <c r="AA113" s="135"/>
      <c r="AB113" s="135"/>
      <c r="AC113" s="196"/>
      <c r="AD113" s="135"/>
      <c r="AE113" s="197"/>
    </row>
    <row r="114" spans="2:31" ht="20.25" customHeight="1">
      <c r="B114" s="194"/>
      <c r="C114" s="198"/>
      <c r="D114" s="198"/>
      <c r="E114" s="198"/>
      <c r="F114" s="198"/>
      <c r="G114" s="198"/>
      <c r="H114" s="198"/>
      <c r="I114" s="198"/>
      <c r="J114" s="198"/>
      <c r="K114" s="198"/>
      <c r="L114" s="198"/>
      <c r="M114" s="198"/>
      <c r="N114" s="198"/>
      <c r="O114" s="198"/>
      <c r="P114" s="198"/>
      <c r="Q114" s="199"/>
      <c r="R114" s="199"/>
      <c r="S114" s="141"/>
      <c r="T114" s="199"/>
      <c r="U114" s="199"/>
      <c r="V114" s="141"/>
      <c r="W114" s="199"/>
      <c r="X114" s="199"/>
      <c r="Y114" s="141"/>
      <c r="Z114" s="199"/>
      <c r="AA114" s="199"/>
      <c r="AB114" s="141"/>
      <c r="AC114" s="199"/>
      <c r="AD114" s="199"/>
      <c r="AE114" s="141"/>
    </row>
    <row r="115" spans="2:31">
      <c r="C115" s="188"/>
      <c r="D115" s="188"/>
      <c r="E115" s="188"/>
      <c r="F115" s="188"/>
      <c r="G115" s="188"/>
      <c r="H115" s="188"/>
      <c r="I115" s="188"/>
      <c r="J115" s="188"/>
      <c r="K115" s="188"/>
      <c r="L115" s="188"/>
      <c r="M115" s="188"/>
      <c r="N115" s="188"/>
      <c r="O115" s="188"/>
      <c r="P115" s="188"/>
      <c r="AE115" s="202"/>
    </row>
    <row r="116" spans="2:31">
      <c r="C116" s="203"/>
      <c r="D116" s="203"/>
      <c r="E116" s="203"/>
      <c r="F116" s="203"/>
      <c r="G116" s="203"/>
      <c r="H116" s="203"/>
      <c r="I116" s="203"/>
      <c r="J116" s="203"/>
      <c r="K116" s="203"/>
      <c r="L116" s="203"/>
      <c r="M116" s="203"/>
      <c r="N116" s="203"/>
      <c r="O116" s="203"/>
      <c r="P116" s="203"/>
    </row>
  </sheetData>
  <sortState ref="A6:AE108">
    <sortCondition descending="1" ref="AE6:AE108"/>
  </sortState>
  <mergeCells count="17">
    <mergeCell ref="N3:P3"/>
    <mergeCell ref="A111:AE111"/>
    <mergeCell ref="A3:A4"/>
    <mergeCell ref="AC3:AE3"/>
    <mergeCell ref="Z3:AB3"/>
    <mergeCell ref="W3:Y3"/>
    <mergeCell ref="T3:V3"/>
    <mergeCell ref="Q3:S3"/>
    <mergeCell ref="B3:D3"/>
    <mergeCell ref="E3:G3"/>
    <mergeCell ref="H3:J3"/>
    <mergeCell ref="K3:M3"/>
    <mergeCell ref="A1:AE1"/>
    <mergeCell ref="Q2:S2"/>
    <mergeCell ref="W2:Y2"/>
    <mergeCell ref="Z2:AB2"/>
    <mergeCell ref="AC2:AE2"/>
  </mergeCells>
  <phoneticPr fontId="19" type="noConversion"/>
  <hyperlinks>
    <hyperlink ref="AF1" location="本篇表次!A1" display="回本篇表次"/>
  </hyperlinks>
  <printOptions horizontalCentered="1" verticalCentered="1"/>
  <pageMargins left="0.39370078740157483" right="0.39370078740157483" top="0.74803149606299213" bottom="0.74803149606299213" header="0.31496062992125984" footer="0.31496062992125984"/>
  <pageSetup paperSize="11" scale="14" firstPageNumber="262" orientation="landscape" r:id="rId1"/>
  <headerFooter differentOddEven="1" scaleWithDoc="0">
    <oddHeader>&amp;L&amp;"Times New Roman,標準"&amp;8 107&amp;"標楷體,標準"年犯罪狀況及其分析</oddHeader>
    <evenHeader>&amp;R&amp;"標楷體,標準"&amp;8第四篇　特定類型犯罪者之犯罪趨勢與處遇</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17"/>
  <sheetViews>
    <sheetView showGridLines="0" zoomScaleNormal="75" workbookViewId="0">
      <selection activeCell="O1" sqref="O1"/>
    </sheetView>
  </sheetViews>
  <sheetFormatPr defaultColWidth="8.875" defaultRowHeight="15.75"/>
  <cols>
    <col min="1" max="1" width="12.875" style="57" customWidth="1"/>
    <col min="2" max="3" width="10" style="57" customWidth="1"/>
    <col min="4" max="4" width="10" style="20" customWidth="1"/>
    <col min="5" max="5" width="10" style="57" customWidth="1"/>
    <col min="6" max="6" width="10" style="20" customWidth="1"/>
    <col min="7" max="7" width="10" style="57" customWidth="1"/>
    <col min="8" max="8" width="10" style="20" customWidth="1"/>
    <col min="9" max="9" width="10" style="57" customWidth="1"/>
    <col min="10" max="10" width="10" style="20" customWidth="1"/>
    <col min="11" max="11" width="10" style="57" customWidth="1"/>
    <col min="12" max="12" width="10" style="20" customWidth="1"/>
    <col min="13" max="13" width="10" style="57" customWidth="1"/>
    <col min="14" max="14" width="10" style="20" customWidth="1"/>
    <col min="15" max="15" width="12.625" style="57" bestFit="1" customWidth="1"/>
    <col min="16" max="16" width="11.125" style="57" bestFit="1" customWidth="1"/>
    <col min="17" max="254" width="8.875" style="57"/>
    <col min="255" max="255" width="12.875" style="57" customWidth="1"/>
    <col min="256" max="256" width="10.125" style="57" customWidth="1"/>
    <col min="257" max="257" width="10.625" style="57" customWidth="1"/>
    <col min="258" max="258" width="9.125" style="57" customWidth="1"/>
    <col min="259" max="260" width="10.125" style="57" customWidth="1"/>
    <col min="261" max="261" width="9.625" style="57" customWidth="1"/>
    <col min="262" max="262" width="10.125" style="57" customWidth="1"/>
    <col min="263" max="263" width="9.5" style="57" customWidth="1"/>
    <col min="264" max="264" width="8.625" style="57" customWidth="1"/>
    <col min="265" max="265" width="9.5" style="57" bestFit="1" customWidth="1"/>
    <col min="266" max="266" width="9.625" style="57" bestFit="1" customWidth="1"/>
    <col min="267" max="267" width="9.5" style="57" bestFit="1" customWidth="1"/>
    <col min="268" max="510" width="8.875" style="57"/>
    <col min="511" max="511" width="12.875" style="57" customWidth="1"/>
    <col min="512" max="512" width="10.125" style="57" customWidth="1"/>
    <col min="513" max="513" width="10.625" style="57" customWidth="1"/>
    <col min="514" max="514" width="9.125" style="57" customWidth="1"/>
    <col min="515" max="516" width="10.125" style="57" customWidth="1"/>
    <col min="517" max="517" width="9.625" style="57" customWidth="1"/>
    <col min="518" max="518" width="10.125" style="57" customWidth="1"/>
    <col min="519" max="519" width="9.5" style="57" customWidth="1"/>
    <col min="520" max="520" width="8.625" style="57" customWidth="1"/>
    <col min="521" max="521" width="9.5" style="57" bestFit="1" customWidth="1"/>
    <col min="522" max="522" width="9.625" style="57" bestFit="1" customWidth="1"/>
    <col min="523" max="523" width="9.5" style="57" bestFit="1" customWidth="1"/>
    <col min="524" max="766" width="8.875" style="57"/>
    <col min="767" max="767" width="12.875" style="57" customWidth="1"/>
    <col min="768" max="768" width="10.125" style="57" customWidth="1"/>
    <col min="769" max="769" width="10.625" style="57" customWidth="1"/>
    <col min="770" max="770" width="9.125" style="57" customWidth="1"/>
    <col min="771" max="772" width="10.125" style="57" customWidth="1"/>
    <col min="773" max="773" width="9.625" style="57" customWidth="1"/>
    <col min="774" max="774" width="10.125" style="57" customWidth="1"/>
    <col min="775" max="775" width="9.5" style="57" customWidth="1"/>
    <col min="776" max="776" width="8.625" style="57" customWidth="1"/>
    <col min="777" max="777" width="9.5" style="57" bestFit="1" customWidth="1"/>
    <col min="778" max="778" width="9.625" style="57" bestFit="1" customWidth="1"/>
    <col min="779" max="779" width="9.5" style="57" bestFit="1" customWidth="1"/>
    <col min="780" max="1022" width="8.875" style="57"/>
    <col min="1023" max="1023" width="12.875" style="57" customWidth="1"/>
    <col min="1024" max="1024" width="10.125" style="57" customWidth="1"/>
    <col min="1025" max="1025" width="10.625" style="57" customWidth="1"/>
    <col min="1026" max="1026" width="9.125" style="57" customWidth="1"/>
    <col min="1027" max="1028" width="10.125" style="57" customWidth="1"/>
    <col min="1029" max="1029" width="9.625" style="57" customWidth="1"/>
    <col min="1030" max="1030" width="10.125" style="57" customWidth="1"/>
    <col min="1031" max="1031" width="9.5" style="57" customWidth="1"/>
    <col min="1032" max="1032" width="8.625" style="57" customWidth="1"/>
    <col min="1033" max="1033" width="9.5" style="57" bestFit="1" customWidth="1"/>
    <col min="1034" max="1034" width="9.625" style="57" bestFit="1" customWidth="1"/>
    <col min="1035" max="1035" width="9.5" style="57" bestFit="1" customWidth="1"/>
    <col min="1036" max="1278" width="8.875" style="57"/>
    <col min="1279" max="1279" width="12.875" style="57" customWidth="1"/>
    <col min="1280" max="1280" width="10.125" style="57" customWidth="1"/>
    <col min="1281" max="1281" width="10.625" style="57" customWidth="1"/>
    <col min="1282" max="1282" width="9.125" style="57" customWidth="1"/>
    <col min="1283" max="1284" width="10.125" style="57" customWidth="1"/>
    <col min="1285" max="1285" width="9.625" style="57" customWidth="1"/>
    <col min="1286" max="1286" width="10.125" style="57" customWidth="1"/>
    <col min="1287" max="1287" width="9.5" style="57" customWidth="1"/>
    <col min="1288" max="1288" width="8.625" style="57" customWidth="1"/>
    <col min="1289" max="1289" width="9.5" style="57" bestFit="1" customWidth="1"/>
    <col min="1290" max="1290" width="9.625" style="57" bestFit="1" customWidth="1"/>
    <col min="1291" max="1291" width="9.5" style="57" bestFit="1" customWidth="1"/>
    <col min="1292" max="1534" width="8.875" style="57"/>
    <col min="1535" max="1535" width="12.875" style="57" customWidth="1"/>
    <col min="1536" max="1536" width="10.125" style="57" customWidth="1"/>
    <col min="1537" max="1537" width="10.625" style="57" customWidth="1"/>
    <col min="1538" max="1538" width="9.125" style="57" customWidth="1"/>
    <col min="1539" max="1540" width="10.125" style="57" customWidth="1"/>
    <col min="1541" max="1541" width="9.625" style="57" customWidth="1"/>
    <col min="1542" max="1542" width="10.125" style="57" customWidth="1"/>
    <col min="1543" max="1543" width="9.5" style="57" customWidth="1"/>
    <col min="1544" max="1544" width="8.625" style="57" customWidth="1"/>
    <col min="1545" max="1545" width="9.5" style="57" bestFit="1" customWidth="1"/>
    <col min="1546" max="1546" width="9.625" style="57" bestFit="1" customWidth="1"/>
    <col min="1547" max="1547" width="9.5" style="57" bestFit="1" customWidth="1"/>
    <col min="1548" max="1790" width="8.875" style="57"/>
    <col min="1791" max="1791" width="12.875" style="57" customWidth="1"/>
    <col min="1792" max="1792" width="10.125" style="57" customWidth="1"/>
    <col min="1793" max="1793" width="10.625" style="57" customWidth="1"/>
    <col min="1794" max="1794" width="9.125" style="57" customWidth="1"/>
    <col min="1795" max="1796" width="10.125" style="57" customWidth="1"/>
    <col min="1797" max="1797" width="9.625" style="57" customWidth="1"/>
    <col min="1798" max="1798" width="10.125" style="57" customWidth="1"/>
    <col min="1799" max="1799" width="9.5" style="57" customWidth="1"/>
    <col min="1800" max="1800" width="8.625" style="57" customWidth="1"/>
    <col min="1801" max="1801" width="9.5" style="57" bestFit="1" customWidth="1"/>
    <col min="1802" max="1802" width="9.625" style="57" bestFit="1" customWidth="1"/>
    <col min="1803" max="1803" width="9.5" style="57" bestFit="1" customWidth="1"/>
    <col min="1804" max="2046" width="8.875" style="57"/>
    <col min="2047" max="2047" width="12.875" style="57" customWidth="1"/>
    <col min="2048" max="2048" width="10.125" style="57" customWidth="1"/>
    <col min="2049" max="2049" width="10.625" style="57" customWidth="1"/>
    <col min="2050" max="2050" width="9.125" style="57" customWidth="1"/>
    <col min="2051" max="2052" width="10.125" style="57" customWidth="1"/>
    <col min="2053" max="2053" width="9.625" style="57" customWidth="1"/>
    <col min="2054" max="2054" width="10.125" style="57" customWidth="1"/>
    <col min="2055" max="2055" width="9.5" style="57" customWidth="1"/>
    <col min="2056" max="2056" width="8.625" style="57" customWidth="1"/>
    <col min="2057" max="2057" width="9.5" style="57" bestFit="1" customWidth="1"/>
    <col min="2058" max="2058" width="9.625" style="57" bestFit="1" customWidth="1"/>
    <col min="2059" max="2059" width="9.5" style="57" bestFit="1" customWidth="1"/>
    <col min="2060" max="2302" width="8.875" style="57"/>
    <col min="2303" max="2303" width="12.875" style="57" customWidth="1"/>
    <col min="2304" max="2304" width="10.125" style="57" customWidth="1"/>
    <col min="2305" max="2305" width="10.625" style="57" customWidth="1"/>
    <col min="2306" max="2306" width="9.125" style="57" customWidth="1"/>
    <col min="2307" max="2308" width="10.125" style="57" customWidth="1"/>
    <col min="2309" max="2309" width="9.625" style="57" customWidth="1"/>
    <col min="2310" max="2310" width="10.125" style="57" customWidth="1"/>
    <col min="2311" max="2311" width="9.5" style="57" customWidth="1"/>
    <col min="2312" max="2312" width="8.625" style="57" customWidth="1"/>
    <col min="2313" max="2313" width="9.5" style="57" bestFit="1" customWidth="1"/>
    <col min="2314" max="2314" width="9.625" style="57" bestFit="1" customWidth="1"/>
    <col min="2315" max="2315" width="9.5" style="57" bestFit="1" customWidth="1"/>
    <col min="2316" max="2558" width="8.875" style="57"/>
    <col min="2559" max="2559" width="12.875" style="57" customWidth="1"/>
    <col min="2560" max="2560" width="10.125" style="57" customWidth="1"/>
    <col min="2561" max="2561" width="10.625" style="57" customWidth="1"/>
    <col min="2562" max="2562" width="9.125" style="57" customWidth="1"/>
    <col min="2563" max="2564" width="10.125" style="57" customWidth="1"/>
    <col min="2565" max="2565" width="9.625" style="57" customWidth="1"/>
    <col min="2566" max="2566" width="10.125" style="57" customWidth="1"/>
    <col min="2567" max="2567" width="9.5" style="57" customWidth="1"/>
    <col min="2568" max="2568" width="8.625" style="57" customWidth="1"/>
    <col min="2569" max="2569" width="9.5" style="57" bestFit="1" customWidth="1"/>
    <col min="2570" max="2570" width="9.625" style="57" bestFit="1" customWidth="1"/>
    <col min="2571" max="2571" width="9.5" style="57" bestFit="1" customWidth="1"/>
    <col min="2572" max="2814" width="8.875" style="57"/>
    <col min="2815" max="2815" width="12.875" style="57" customWidth="1"/>
    <col min="2816" max="2816" width="10.125" style="57" customWidth="1"/>
    <col min="2817" max="2817" width="10.625" style="57" customWidth="1"/>
    <col min="2818" max="2818" width="9.125" style="57" customWidth="1"/>
    <col min="2819" max="2820" width="10.125" style="57" customWidth="1"/>
    <col min="2821" max="2821" width="9.625" style="57" customWidth="1"/>
    <col min="2822" max="2822" width="10.125" style="57" customWidth="1"/>
    <col min="2823" max="2823" width="9.5" style="57" customWidth="1"/>
    <col min="2824" max="2824" width="8.625" style="57" customWidth="1"/>
    <col min="2825" max="2825" width="9.5" style="57" bestFit="1" customWidth="1"/>
    <col min="2826" max="2826" width="9.625" style="57" bestFit="1" customWidth="1"/>
    <col min="2827" max="2827" width="9.5" style="57" bestFit="1" customWidth="1"/>
    <col min="2828" max="3070" width="8.875" style="57"/>
    <col min="3071" max="3071" width="12.875" style="57" customWidth="1"/>
    <col min="3072" max="3072" width="10.125" style="57" customWidth="1"/>
    <col min="3073" max="3073" width="10.625" style="57" customWidth="1"/>
    <col min="3074" max="3074" width="9.125" style="57" customWidth="1"/>
    <col min="3075" max="3076" width="10.125" style="57" customWidth="1"/>
    <col min="3077" max="3077" width="9.625" style="57" customWidth="1"/>
    <col min="3078" max="3078" width="10.125" style="57" customWidth="1"/>
    <col min="3079" max="3079" width="9.5" style="57" customWidth="1"/>
    <col min="3080" max="3080" width="8.625" style="57" customWidth="1"/>
    <col min="3081" max="3081" width="9.5" style="57" bestFit="1" customWidth="1"/>
    <col min="3082" max="3082" width="9.625" style="57" bestFit="1" customWidth="1"/>
    <col min="3083" max="3083" width="9.5" style="57" bestFit="1" customWidth="1"/>
    <col min="3084" max="3326" width="8.875" style="57"/>
    <col min="3327" max="3327" width="12.875" style="57" customWidth="1"/>
    <col min="3328" max="3328" width="10.125" style="57" customWidth="1"/>
    <col min="3329" max="3329" width="10.625" style="57" customWidth="1"/>
    <col min="3330" max="3330" width="9.125" style="57" customWidth="1"/>
    <col min="3331" max="3332" width="10.125" style="57" customWidth="1"/>
    <col min="3333" max="3333" width="9.625" style="57" customWidth="1"/>
    <col min="3334" max="3334" width="10.125" style="57" customWidth="1"/>
    <col min="3335" max="3335" width="9.5" style="57" customWidth="1"/>
    <col min="3336" max="3336" width="8.625" style="57" customWidth="1"/>
    <col min="3337" max="3337" width="9.5" style="57" bestFit="1" customWidth="1"/>
    <col min="3338" max="3338" width="9.625" style="57" bestFit="1" customWidth="1"/>
    <col min="3339" max="3339" width="9.5" style="57" bestFit="1" customWidth="1"/>
    <col min="3340" max="3582" width="8.875" style="57"/>
    <col min="3583" max="3583" width="12.875" style="57" customWidth="1"/>
    <col min="3584" max="3584" width="10.125" style="57" customWidth="1"/>
    <col min="3585" max="3585" width="10.625" style="57" customWidth="1"/>
    <col min="3586" max="3586" width="9.125" style="57" customWidth="1"/>
    <col min="3587" max="3588" width="10.125" style="57" customWidth="1"/>
    <col min="3589" max="3589" width="9.625" style="57" customWidth="1"/>
    <col min="3590" max="3590" width="10.125" style="57" customWidth="1"/>
    <col min="3591" max="3591" width="9.5" style="57" customWidth="1"/>
    <col min="3592" max="3592" width="8.625" style="57" customWidth="1"/>
    <col min="3593" max="3593" width="9.5" style="57" bestFit="1" customWidth="1"/>
    <col min="3594" max="3594" width="9.625" style="57" bestFit="1" customWidth="1"/>
    <col min="3595" max="3595" width="9.5" style="57" bestFit="1" customWidth="1"/>
    <col min="3596" max="3838" width="8.875" style="57"/>
    <col min="3839" max="3839" width="12.875" style="57" customWidth="1"/>
    <col min="3840" max="3840" width="10.125" style="57" customWidth="1"/>
    <col min="3841" max="3841" width="10.625" style="57" customWidth="1"/>
    <col min="3842" max="3842" width="9.125" style="57" customWidth="1"/>
    <col min="3843" max="3844" width="10.125" style="57" customWidth="1"/>
    <col min="3845" max="3845" width="9.625" style="57" customWidth="1"/>
    <col min="3846" max="3846" width="10.125" style="57" customWidth="1"/>
    <col min="3847" max="3847" width="9.5" style="57" customWidth="1"/>
    <col min="3848" max="3848" width="8.625" style="57" customWidth="1"/>
    <col min="3849" max="3849" width="9.5" style="57" bestFit="1" customWidth="1"/>
    <col min="3850" max="3850" width="9.625" style="57" bestFit="1" customWidth="1"/>
    <col min="3851" max="3851" width="9.5" style="57" bestFit="1" customWidth="1"/>
    <col min="3852" max="4094" width="8.875" style="57"/>
    <col min="4095" max="4095" width="12.875" style="57" customWidth="1"/>
    <col min="4096" max="4096" width="10.125" style="57" customWidth="1"/>
    <col min="4097" max="4097" width="10.625" style="57" customWidth="1"/>
    <col min="4098" max="4098" width="9.125" style="57" customWidth="1"/>
    <col min="4099" max="4100" width="10.125" style="57" customWidth="1"/>
    <col min="4101" max="4101" width="9.625" style="57" customWidth="1"/>
    <col min="4102" max="4102" width="10.125" style="57" customWidth="1"/>
    <col min="4103" max="4103" width="9.5" style="57" customWidth="1"/>
    <col min="4104" max="4104" width="8.625" style="57" customWidth="1"/>
    <col min="4105" max="4105" width="9.5" style="57" bestFit="1" customWidth="1"/>
    <col min="4106" max="4106" width="9.625" style="57" bestFit="1" customWidth="1"/>
    <col min="4107" max="4107" width="9.5" style="57" bestFit="1" customWidth="1"/>
    <col min="4108" max="4350" width="8.875" style="57"/>
    <col min="4351" max="4351" width="12.875" style="57" customWidth="1"/>
    <col min="4352" max="4352" width="10.125" style="57" customWidth="1"/>
    <col min="4353" max="4353" width="10.625" style="57" customWidth="1"/>
    <col min="4354" max="4354" width="9.125" style="57" customWidth="1"/>
    <col min="4355" max="4356" width="10.125" style="57" customWidth="1"/>
    <col min="4357" max="4357" width="9.625" style="57" customWidth="1"/>
    <col min="4358" max="4358" width="10.125" style="57" customWidth="1"/>
    <col min="4359" max="4359" width="9.5" style="57" customWidth="1"/>
    <col min="4360" max="4360" width="8.625" style="57" customWidth="1"/>
    <col min="4361" max="4361" width="9.5" style="57" bestFit="1" customWidth="1"/>
    <col min="4362" max="4362" width="9.625" style="57" bestFit="1" customWidth="1"/>
    <col min="4363" max="4363" width="9.5" style="57" bestFit="1" customWidth="1"/>
    <col min="4364" max="4606" width="8.875" style="57"/>
    <col min="4607" max="4607" width="12.875" style="57" customWidth="1"/>
    <col min="4608" max="4608" width="10.125" style="57" customWidth="1"/>
    <col min="4609" max="4609" width="10.625" style="57" customWidth="1"/>
    <col min="4610" max="4610" width="9.125" style="57" customWidth="1"/>
    <col min="4611" max="4612" width="10.125" style="57" customWidth="1"/>
    <col min="4613" max="4613" width="9.625" style="57" customWidth="1"/>
    <col min="4614" max="4614" width="10.125" style="57" customWidth="1"/>
    <col min="4615" max="4615" width="9.5" style="57" customWidth="1"/>
    <col min="4616" max="4616" width="8.625" style="57" customWidth="1"/>
    <col min="4617" max="4617" width="9.5" style="57" bestFit="1" customWidth="1"/>
    <col min="4618" max="4618" width="9.625" style="57" bestFit="1" customWidth="1"/>
    <col min="4619" max="4619" width="9.5" style="57" bestFit="1" customWidth="1"/>
    <col min="4620" max="4862" width="8.875" style="57"/>
    <col min="4863" max="4863" width="12.875" style="57" customWidth="1"/>
    <col min="4864" max="4864" width="10.125" style="57" customWidth="1"/>
    <col min="4865" max="4865" width="10.625" style="57" customWidth="1"/>
    <col min="4866" max="4866" width="9.125" style="57" customWidth="1"/>
    <col min="4867" max="4868" width="10.125" style="57" customWidth="1"/>
    <col min="4869" max="4869" width="9.625" style="57" customWidth="1"/>
    <col min="4870" max="4870" width="10.125" style="57" customWidth="1"/>
    <col min="4871" max="4871" width="9.5" style="57" customWidth="1"/>
    <col min="4872" max="4872" width="8.625" style="57" customWidth="1"/>
    <col min="4873" max="4873" width="9.5" style="57" bestFit="1" customWidth="1"/>
    <col min="4874" max="4874" width="9.625" style="57" bestFit="1" customWidth="1"/>
    <col min="4875" max="4875" width="9.5" style="57" bestFit="1" customWidth="1"/>
    <col min="4876" max="5118" width="8.875" style="57"/>
    <col min="5119" max="5119" width="12.875" style="57" customWidth="1"/>
    <col min="5120" max="5120" width="10.125" style="57" customWidth="1"/>
    <col min="5121" max="5121" width="10.625" style="57" customWidth="1"/>
    <col min="5122" max="5122" width="9.125" style="57" customWidth="1"/>
    <col min="5123" max="5124" width="10.125" style="57" customWidth="1"/>
    <col min="5125" max="5125" width="9.625" style="57" customWidth="1"/>
    <col min="5126" max="5126" width="10.125" style="57" customWidth="1"/>
    <col min="5127" max="5127" width="9.5" style="57" customWidth="1"/>
    <col min="5128" max="5128" width="8.625" style="57" customWidth="1"/>
    <col min="5129" max="5129" width="9.5" style="57" bestFit="1" customWidth="1"/>
    <col min="5130" max="5130" width="9.625" style="57" bestFit="1" customWidth="1"/>
    <col min="5131" max="5131" width="9.5" style="57" bestFit="1" customWidth="1"/>
    <col min="5132" max="5374" width="8.875" style="57"/>
    <col min="5375" max="5375" width="12.875" style="57" customWidth="1"/>
    <col min="5376" max="5376" width="10.125" style="57" customWidth="1"/>
    <col min="5377" max="5377" width="10.625" style="57" customWidth="1"/>
    <col min="5378" max="5378" width="9.125" style="57" customWidth="1"/>
    <col min="5379" max="5380" width="10.125" style="57" customWidth="1"/>
    <col min="5381" max="5381" width="9.625" style="57" customWidth="1"/>
    <col min="5382" max="5382" width="10.125" style="57" customWidth="1"/>
    <col min="5383" max="5383" width="9.5" style="57" customWidth="1"/>
    <col min="5384" max="5384" width="8.625" style="57" customWidth="1"/>
    <col min="5385" max="5385" width="9.5" style="57" bestFit="1" customWidth="1"/>
    <col min="5386" max="5386" width="9.625" style="57" bestFit="1" customWidth="1"/>
    <col min="5387" max="5387" width="9.5" style="57" bestFit="1" customWidth="1"/>
    <col min="5388" max="5630" width="8.875" style="57"/>
    <col min="5631" max="5631" width="12.875" style="57" customWidth="1"/>
    <col min="5632" max="5632" width="10.125" style="57" customWidth="1"/>
    <col min="5633" max="5633" width="10.625" style="57" customWidth="1"/>
    <col min="5634" max="5634" width="9.125" style="57" customWidth="1"/>
    <col min="5635" max="5636" width="10.125" style="57" customWidth="1"/>
    <col min="5637" max="5637" width="9.625" style="57" customWidth="1"/>
    <col min="5638" max="5638" width="10.125" style="57" customWidth="1"/>
    <col min="5639" max="5639" width="9.5" style="57" customWidth="1"/>
    <col min="5640" max="5640" width="8.625" style="57" customWidth="1"/>
    <col min="5641" max="5641" width="9.5" style="57" bestFit="1" customWidth="1"/>
    <col min="5642" max="5642" width="9.625" style="57" bestFit="1" customWidth="1"/>
    <col min="5643" max="5643" width="9.5" style="57" bestFit="1" customWidth="1"/>
    <col min="5644" max="5886" width="8.875" style="57"/>
    <col min="5887" max="5887" width="12.875" style="57" customWidth="1"/>
    <col min="5888" max="5888" width="10.125" style="57" customWidth="1"/>
    <col min="5889" max="5889" width="10.625" style="57" customWidth="1"/>
    <col min="5890" max="5890" width="9.125" style="57" customWidth="1"/>
    <col min="5891" max="5892" width="10.125" style="57" customWidth="1"/>
    <col min="5893" max="5893" width="9.625" style="57" customWidth="1"/>
    <col min="5894" max="5894" width="10.125" style="57" customWidth="1"/>
    <col min="5895" max="5895" width="9.5" style="57" customWidth="1"/>
    <col min="5896" max="5896" width="8.625" style="57" customWidth="1"/>
    <col min="5897" max="5897" width="9.5" style="57" bestFit="1" customWidth="1"/>
    <col min="5898" max="5898" width="9.625" style="57" bestFit="1" customWidth="1"/>
    <col min="5899" max="5899" width="9.5" style="57" bestFit="1" customWidth="1"/>
    <col min="5900" max="6142" width="8.875" style="57"/>
    <col min="6143" max="6143" width="12.875" style="57" customWidth="1"/>
    <col min="6144" max="6144" width="10.125" style="57" customWidth="1"/>
    <col min="6145" max="6145" width="10.625" style="57" customWidth="1"/>
    <col min="6146" max="6146" width="9.125" style="57" customWidth="1"/>
    <col min="6147" max="6148" width="10.125" style="57" customWidth="1"/>
    <col min="6149" max="6149" width="9.625" style="57" customWidth="1"/>
    <col min="6150" max="6150" width="10.125" style="57" customWidth="1"/>
    <col min="6151" max="6151" width="9.5" style="57" customWidth="1"/>
    <col min="6152" max="6152" width="8.625" style="57" customWidth="1"/>
    <col min="6153" max="6153" width="9.5" style="57" bestFit="1" customWidth="1"/>
    <col min="6154" max="6154" width="9.625" style="57" bestFit="1" customWidth="1"/>
    <col min="6155" max="6155" width="9.5" style="57" bestFit="1" customWidth="1"/>
    <col min="6156" max="6398" width="8.875" style="57"/>
    <col min="6399" max="6399" width="12.875" style="57" customWidth="1"/>
    <col min="6400" max="6400" width="10.125" style="57" customWidth="1"/>
    <col min="6401" max="6401" width="10.625" style="57" customWidth="1"/>
    <col min="6402" max="6402" width="9.125" style="57" customWidth="1"/>
    <col min="6403" max="6404" width="10.125" style="57" customWidth="1"/>
    <col min="6405" max="6405" width="9.625" style="57" customWidth="1"/>
    <col min="6406" max="6406" width="10.125" style="57" customWidth="1"/>
    <col min="6407" max="6407" width="9.5" style="57" customWidth="1"/>
    <col min="6408" max="6408" width="8.625" style="57" customWidth="1"/>
    <col min="6409" max="6409" width="9.5" style="57" bestFit="1" customWidth="1"/>
    <col min="6410" max="6410" width="9.625" style="57" bestFit="1" customWidth="1"/>
    <col min="6411" max="6411" width="9.5" style="57" bestFit="1" customWidth="1"/>
    <col min="6412" max="6654" width="8.875" style="57"/>
    <col min="6655" max="6655" width="12.875" style="57" customWidth="1"/>
    <col min="6656" max="6656" width="10.125" style="57" customWidth="1"/>
    <col min="6657" max="6657" width="10.625" style="57" customWidth="1"/>
    <col min="6658" max="6658" width="9.125" style="57" customWidth="1"/>
    <col min="6659" max="6660" width="10.125" style="57" customWidth="1"/>
    <col min="6661" max="6661" width="9.625" style="57" customWidth="1"/>
    <col min="6662" max="6662" width="10.125" style="57" customWidth="1"/>
    <col min="6663" max="6663" width="9.5" style="57" customWidth="1"/>
    <col min="6664" max="6664" width="8.625" style="57" customWidth="1"/>
    <col min="6665" max="6665" width="9.5" style="57" bestFit="1" customWidth="1"/>
    <col min="6666" max="6666" width="9.625" style="57" bestFit="1" customWidth="1"/>
    <col min="6667" max="6667" width="9.5" style="57" bestFit="1" customWidth="1"/>
    <col min="6668" max="6910" width="8.875" style="57"/>
    <col min="6911" max="6911" width="12.875" style="57" customWidth="1"/>
    <col min="6912" max="6912" width="10.125" style="57" customWidth="1"/>
    <col min="6913" max="6913" width="10.625" style="57" customWidth="1"/>
    <col min="6914" max="6914" width="9.125" style="57" customWidth="1"/>
    <col min="6915" max="6916" width="10.125" style="57" customWidth="1"/>
    <col min="6917" max="6917" width="9.625" style="57" customWidth="1"/>
    <col min="6918" max="6918" width="10.125" style="57" customWidth="1"/>
    <col min="6919" max="6919" width="9.5" style="57" customWidth="1"/>
    <col min="6920" max="6920" width="8.625" style="57" customWidth="1"/>
    <col min="6921" max="6921" width="9.5" style="57" bestFit="1" customWidth="1"/>
    <col min="6922" max="6922" width="9.625" style="57" bestFit="1" customWidth="1"/>
    <col min="6923" max="6923" width="9.5" style="57" bestFit="1" customWidth="1"/>
    <col min="6924" max="7166" width="8.875" style="57"/>
    <col min="7167" max="7167" width="12.875" style="57" customWidth="1"/>
    <col min="7168" max="7168" width="10.125" style="57" customWidth="1"/>
    <col min="7169" max="7169" width="10.625" style="57" customWidth="1"/>
    <col min="7170" max="7170" width="9.125" style="57" customWidth="1"/>
    <col min="7171" max="7172" width="10.125" style="57" customWidth="1"/>
    <col min="7173" max="7173" width="9.625" style="57" customWidth="1"/>
    <col min="7174" max="7174" width="10.125" style="57" customWidth="1"/>
    <col min="7175" max="7175" width="9.5" style="57" customWidth="1"/>
    <col min="7176" max="7176" width="8.625" style="57" customWidth="1"/>
    <col min="7177" max="7177" width="9.5" style="57" bestFit="1" customWidth="1"/>
    <col min="7178" max="7178" width="9.625" style="57" bestFit="1" customWidth="1"/>
    <col min="7179" max="7179" width="9.5" style="57" bestFit="1" customWidth="1"/>
    <col min="7180" max="7422" width="8.875" style="57"/>
    <col min="7423" max="7423" width="12.875" style="57" customWidth="1"/>
    <col min="7424" max="7424" width="10.125" style="57" customWidth="1"/>
    <col min="7425" max="7425" width="10.625" style="57" customWidth="1"/>
    <col min="7426" max="7426" width="9.125" style="57" customWidth="1"/>
    <col min="7427" max="7428" width="10.125" style="57" customWidth="1"/>
    <col min="7429" max="7429" width="9.625" style="57" customWidth="1"/>
    <col min="7430" max="7430" width="10.125" style="57" customWidth="1"/>
    <col min="7431" max="7431" width="9.5" style="57" customWidth="1"/>
    <col min="7432" max="7432" width="8.625" style="57" customWidth="1"/>
    <col min="7433" max="7433" width="9.5" style="57" bestFit="1" customWidth="1"/>
    <col min="7434" max="7434" width="9.625" style="57" bestFit="1" customWidth="1"/>
    <col min="7435" max="7435" width="9.5" style="57" bestFit="1" customWidth="1"/>
    <col min="7436" max="7678" width="8.875" style="57"/>
    <col min="7679" max="7679" width="12.875" style="57" customWidth="1"/>
    <col min="7680" max="7680" width="10.125" style="57" customWidth="1"/>
    <col min="7681" max="7681" width="10.625" style="57" customWidth="1"/>
    <col min="7682" max="7682" width="9.125" style="57" customWidth="1"/>
    <col min="7683" max="7684" width="10.125" style="57" customWidth="1"/>
    <col min="7685" max="7685" width="9.625" style="57" customWidth="1"/>
    <col min="7686" max="7686" width="10.125" style="57" customWidth="1"/>
    <col min="7687" max="7687" width="9.5" style="57" customWidth="1"/>
    <col min="7688" max="7688" width="8.625" style="57" customWidth="1"/>
    <col min="7689" max="7689" width="9.5" style="57" bestFit="1" customWidth="1"/>
    <col min="7690" max="7690" width="9.625" style="57" bestFit="1" customWidth="1"/>
    <col min="7691" max="7691" width="9.5" style="57" bestFit="1" customWidth="1"/>
    <col min="7692" max="7934" width="8.875" style="57"/>
    <col min="7935" max="7935" width="12.875" style="57" customWidth="1"/>
    <col min="7936" max="7936" width="10.125" style="57" customWidth="1"/>
    <col min="7937" max="7937" width="10.625" style="57" customWidth="1"/>
    <col min="7938" max="7938" width="9.125" style="57" customWidth="1"/>
    <col min="7939" max="7940" width="10.125" style="57" customWidth="1"/>
    <col min="7941" max="7941" width="9.625" style="57" customWidth="1"/>
    <col min="7942" max="7942" width="10.125" style="57" customWidth="1"/>
    <col min="7943" max="7943" width="9.5" style="57" customWidth="1"/>
    <col min="7944" max="7944" width="8.625" style="57" customWidth="1"/>
    <col min="7945" max="7945" width="9.5" style="57" bestFit="1" customWidth="1"/>
    <col min="7946" max="7946" width="9.625" style="57" bestFit="1" customWidth="1"/>
    <col min="7947" max="7947" width="9.5" style="57" bestFit="1" customWidth="1"/>
    <col min="7948" max="8190" width="8.875" style="57"/>
    <col min="8191" max="8191" width="12.875" style="57" customWidth="1"/>
    <col min="8192" max="8192" width="10.125" style="57" customWidth="1"/>
    <col min="8193" max="8193" width="10.625" style="57" customWidth="1"/>
    <col min="8194" max="8194" width="9.125" style="57" customWidth="1"/>
    <col min="8195" max="8196" width="10.125" style="57" customWidth="1"/>
    <col min="8197" max="8197" width="9.625" style="57" customWidth="1"/>
    <col min="8198" max="8198" width="10.125" style="57" customWidth="1"/>
    <col min="8199" max="8199" width="9.5" style="57" customWidth="1"/>
    <col min="8200" max="8200" width="8.625" style="57" customWidth="1"/>
    <col min="8201" max="8201" width="9.5" style="57" bestFit="1" customWidth="1"/>
    <col min="8202" max="8202" width="9.625" style="57" bestFit="1" customWidth="1"/>
    <col min="8203" max="8203" width="9.5" style="57" bestFit="1" customWidth="1"/>
    <col min="8204" max="8446" width="8.875" style="57"/>
    <col min="8447" max="8447" width="12.875" style="57" customWidth="1"/>
    <col min="8448" max="8448" width="10.125" style="57" customWidth="1"/>
    <col min="8449" max="8449" width="10.625" style="57" customWidth="1"/>
    <col min="8450" max="8450" width="9.125" style="57" customWidth="1"/>
    <col min="8451" max="8452" width="10.125" style="57" customWidth="1"/>
    <col min="8453" max="8453" width="9.625" style="57" customWidth="1"/>
    <col min="8454" max="8454" width="10.125" style="57" customWidth="1"/>
    <col min="8455" max="8455" width="9.5" style="57" customWidth="1"/>
    <col min="8456" max="8456" width="8.625" style="57" customWidth="1"/>
    <col min="8457" max="8457" width="9.5" style="57" bestFit="1" customWidth="1"/>
    <col min="8458" max="8458" width="9.625" style="57" bestFit="1" customWidth="1"/>
    <col min="8459" max="8459" width="9.5" style="57" bestFit="1" customWidth="1"/>
    <col min="8460" max="8702" width="8.875" style="57"/>
    <col min="8703" max="8703" width="12.875" style="57" customWidth="1"/>
    <col min="8704" max="8704" width="10.125" style="57" customWidth="1"/>
    <col min="8705" max="8705" width="10.625" style="57" customWidth="1"/>
    <col min="8706" max="8706" width="9.125" style="57" customWidth="1"/>
    <col min="8707" max="8708" width="10.125" style="57" customWidth="1"/>
    <col min="8709" max="8709" width="9.625" style="57" customWidth="1"/>
    <col min="8710" max="8710" width="10.125" style="57" customWidth="1"/>
    <col min="8711" max="8711" width="9.5" style="57" customWidth="1"/>
    <col min="8712" max="8712" width="8.625" style="57" customWidth="1"/>
    <col min="8713" max="8713" width="9.5" style="57" bestFit="1" customWidth="1"/>
    <col min="8714" max="8714" width="9.625" style="57" bestFit="1" customWidth="1"/>
    <col min="8715" max="8715" width="9.5" style="57" bestFit="1" customWidth="1"/>
    <col min="8716" max="8958" width="8.875" style="57"/>
    <col min="8959" max="8959" width="12.875" style="57" customWidth="1"/>
    <col min="8960" max="8960" width="10.125" style="57" customWidth="1"/>
    <col min="8961" max="8961" width="10.625" style="57" customWidth="1"/>
    <col min="8962" max="8962" width="9.125" style="57" customWidth="1"/>
    <col min="8963" max="8964" width="10.125" style="57" customWidth="1"/>
    <col min="8965" max="8965" width="9.625" style="57" customWidth="1"/>
    <col min="8966" max="8966" width="10.125" style="57" customWidth="1"/>
    <col min="8967" max="8967" width="9.5" style="57" customWidth="1"/>
    <col min="8968" max="8968" width="8.625" style="57" customWidth="1"/>
    <col min="8969" max="8969" width="9.5" style="57" bestFit="1" customWidth="1"/>
    <col min="8970" max="8970" width="9.625" style="57" bestFit="1" customWidth="1"/>
    <col min="8971" max="8971" width="9.5" style="57" bestFit="1" customWidth="1"/>
    <col min="8972" max="9214" width="8.875" style="57"/>
    <col min="9215" max="9215" width="12.875" style="57" customWidth="1"/>
    <col min="9216" max="9216" width="10.125" style="57" customWidth="1"/>
    <col min="9217" max="9217" width="10.625" style="57" customWidth="1"/>
    <col min="9218" max="9218" width="9.125" style="57" customWidth="1"/>
    <col min="9219" max="9220" width="10.125" style="57" customWidth="1"/>
    <col min="9221" max="9221" width="9.625" style="57" customWidth="1"/>
    <col min="9222" max="9222" width="10.125" style="57" customWidth="1"/>
    <col min="9223" max="9223" width="9.5" style="57" customWidth="1"/>
    <col min="9224" max="9224" width="8.625" style="57" customWidth="1"/>
    <col min="9225" max="9225" width="9.5" style="57" bestFit="1" customWidth="1"/>
    <col min="9226" max="9226" width="9.625" style="57" bestFit="1" customWidth="1"/>
    <col min="9227" max="9227" width="9.5" style="57" bestFit="1" customWidth="1"/>
    <col min="9228" max="9470" width="8.875" style="57"/>
    <col min="9471" max="9471" width="12.875" style="57" customWidth="1"/>
    <col min="9472" max="9472" width="10.125" style="57" customWidth="1"/>
    <col min="9473" max="9473" width="10.625" style="57" customWidth="1"/>
    <col min="9474" max="9474" width="9.125" style="57" customWidth="1"/>
    <col min="9475" max="9476" width="10.125" style="57" customWidth="1"/>
    <col min="9477" max="9477" width="9.625" style="57" customWidth="1"/>
    <col min="9478" max="9478" width="10.125" style="57" customWidth="1"/>
    <col min="9479" max="9479" width="9.5" style="57" customWidth="1"/>
    <col min="9480" max="9480" width="8.625" style="57" customWidth="1"/>
    <col min="9481" max="9481" width="9.5" style="57" bestFit="1" customWidth="1"/>
    <col min="9482" max="9482" width="9.625" style="57" bestFit="1" customWidth="1"/>
    <col min="9483" max="9483" width="9.5" style="57" bestFit="1" customWidth="1"/>
    <col min="9484" max="9726" width="8.875" style="57"/>
    <col min="9727" max="9727" width="12.875" style="57" customWidth="1"/>
    <col min="9728" max="9728" width="10.125" style="57" customWidth="1"/>
    <col min="9729" max="9729" width="10.625" style="57" customWidth="1"/>
    <col min="9730" max="9730" width="9.125" style="57" customWidth="1"/>
    <col min="9731" max="9732" width="10.125" style="57" customWidth="1"/>
    <col min="9733" max="9733" width="9.625" style="57" customWidth="1"/>
    <col min="9734" max="9734" width="10.125" style="57" customWidth="1"/>
    <col min="9735" max="9735" width="9.5" style="57" customWidth="1"/>
    <col min="9736" max="9736" width="8.625" style="57" customWidth="1"/>
    <col min="9737" max="9737" width="9.5" style="57" bestFit="1" customWidth="1"/>
    <col min="9738" max="9738" width="9.625" style="57" bestFit="1" customWidth="1"/>
    <col min="9739" max="9739" width="9.5" style="57" bestFit="1" customWidth="1"/>
    <col min="9740" max="9982" width="8.875" style="57"/>
    <col min="9983" max="9983" width="12.875" style="57" customWidth="1"/>
    <col min="9984" max="9984" width="10.125" style="57" customWidth="1"/>
    <col min="9985" max="9985" width="10.625" style="57" customWidth="1"/>
    <col min="9986" max="9986" width="9.125" style="57" customWidth="1"/>
    <col min="9987" max="9988" width="10.125" style="57" customWidth="1"/>
    <col min="9989" max="9989" width="9.625" style="57" customWidth="1"/>
    <col min="9990" max="9990" width="10.125" style="57" customWidth="1"/>
    <col min="9991" max="9991" width="9.5" style="57" customWidth="1"/>
    <col min="9992" max="9992" width="8.625" style="57" customWidth="1"/>
    <col min="9993" max="9993" width="9.5" style="57" bestFit="1" customWidth="1"/>
    <col min="9994" max="9994" width="9.625" style="57" bestFit="1" customWidth="1"/>
    <col min="9995" max="9995" width="9.5" style="57" bestFit="1" customWidth="1"/>
    <col min="9996" max="10238" width="8.875" style="57"/>
    <col min="10239" max="10239" width="12.875" style="57" customWidth="1"/>
    <col min="10240" max="10240" width="10.125" style="57" customWidth="1"/>
    <col min="10241" max="10241" width="10.625" style="57" customWidth="1"/>
    <col min="10242" max="10242" width="9.125" style="57" customWidth="1"/>
    <col min="10243" max="10244" width="10.125" style="57" customWidth="1"/>
    <col min="10245" max="10245" width="9.625" style="57" customWidth="1"/>
    <col min="10246" max="10246" width="10.125" style="57" customWidth="1"/>
    <col min="10247" max="10247" width="9.5" style="57" customWidth="1"/>
    <col min="10248" max="10248" width="8.625" style="57" customWidth="1"/>
    <col min="10249" max="10249" width="9.5" style="57" bestFit="1" customWidth="1"/>
    <col min="10250" max="10250" width="9.625" style="57" bestFit="1" customWidth="1"/>
    <col min="10251" max="10251" width="9.5" style="57" bestFit="1" customWidth="1"/>
    <col min="10252" max="10494" width="8.875" style="57"/>
    <col min="10495" max="10495" width="12.875" style="57" customWidth="1"/>
    <col min="10496" max="10496" width="10.125" style="57" customWidth="1"/>
    <col min="10497" max="10497" width="10.625" style="57" customWidth="1"/>
    <col min="10498" max="10498" width="9.125" style="57" customWidth="1"/>
    <col min="10499" max="10500" width="10.125" style="57" customWidth="1"/>
    <col min="10501" max="10501" width="9.625" style="57" customWidth="1"/>
    <col min="10502" max="10502" width="10.125" style="57" customWidth="1"/>
    <col min="10503" max="10503" width="9.5" style="57" customWidth="1"/>
    <col min="10504" max="10504" width="8.625" style="57" customWidth="1"/>
    <col min="10505" max="10505" width="9.5" style="57" bestFit="1" customWidth="1"/>
    <col min="10506" max="10506" width="9.625" style="57" bestFit="1" customWidth="1"/>
    <col min="10507" max="10507" width="9.5" style="57" bestFit="1" customWidth="1"/>
    <col min="10508" max="10750" width="8.875" style="57"/>
    <col min="10751" max="10751" width="12.875" style="57" customWidth="1"/>
    <col min="10752" max="10752" width="10.125" style="57" customWidth="1"/>
    <col min="10753" max="10753" width="10.625" style="57" customWidth="1"/>
    <col min="10754" max="10754" width="9.125" style="57" customWidth="1"/>
    <col min="10755" max="10756" width="10.125" style="57" customWidth="1"/>
    <col min="10757" max="10757" width="9.625" style="57" customWidth="1"/>
    <col min="10758" max="10758" width="10.125" style="57" customWidth="1"/>
    <col min="10759" max="10759" width="9.5" style="57" customWidth="1"/>
    <col min="10760" max="10760" width="8.625" style="57" customWidth="1"/>
    <col min="10761" max="10761" width="9.5" style="57" bestFit="1" customWidth="1"/>
    <col min="10762" max="10762" width="9.625" style="57" bestFit="1" customWidth="1"/>
    <col min="10763" max="10763" width="9.5" style="57" bestFit="1" customWidth="1"/>
    <col min="10764" max="11006" width="8.875" style="57"/>
    <col min="11007" max="11007" width="12.875" style="57" customWidth="1"/>
    <col min="11008" max="11008" width="10.125" style="57" customWidth="1"/>
    <col min="11009" max="11009" width="10.625" style="57" customWidth="1"/>
    <col min="11010" max="11010" width="9.125" style="57" customWidth="1"/>
    <col min="11011" max="11012" width="10.125" style="57" customWidth="1"/>
    <col min="11013" max="11013" width="9.625" style="57" customWidth="1"/>
    <col min="11014" max="11014" width="10.125" style="57" customWidth="1"/>
    <col min="11015" max="11015" width="9.5" style="57" customWidth="1"/>
    <col min="11016" max="11016" width="8.625" style="57" customWidth="1"/>
    <col min="11017" max="11017" width="9.5" style="57" bestFit="1" customWidth="1"/>
    <col min="11018" max="11018" width="9.625" style="57" bestFit="1" customWidth="1"/>
    <col min="11019" max="11019" width="9.5" style="57" bestFit="1" customWidth="1"/>
    <col min="11020" max="11262" width="8.875" style="57"/>
    <col min="11263" max="11263" width="12.875" style="57" customWidth="1"/>
    <col min="11264" max="11264" width="10.125" style="57" customWidth="1"/>
    <col min="11265" max="11265" width="10.625" style="57" customWidth="1"/>
    <col min="11266" max="11266" width="9.125" style="57" customWidth="1"/>
    <col min="11267" max="11268" width="10.125" style="57" customWidth="1"/>
    <col min="11269" max="11269" width="9.625" style="57" customWidth="1"/>
    <col min="11270" max="11270" width="10.125" style="57" customWidth="1"/>
    <col min="11271" max="11271" width="9.5" style="57" customWidth="1"/>
    <col min="11272" max="11272" width="8.625" style="57" customWidth="1"/>
    <col min="11273" max="11273" width="9.5" style="57" bestFit="1" customWidth="1"/>
    <col min="11274" max="11274" width="9.625" style="57" bestFit="1" customWidth="1"/>
    <col min="11275" max="11275" width="9.5" style="57" bestFit="1" customWidth="1"/>
    <col min="11276" max="11518" width="8.875" style="57"/>
    <col min="11519" max="11519" width="12.875" style="57" customWidth="1"/>
    <col min="11520" max="11520" width="10.125" style="57" customWidth="1"/>
    <col min="11521" max="11521" width="10.625" style="57" customWidth="1"/>
    <col min="11522" max="11522" width="9.125" style="57" customWidth="1"/>
    <col min="11523" max="11524" width="10.125" style="57" customWidth="1"/>
    <col min="11525" max="11525" width="9.625" style="57" customWidth="1"/>
    <col min="11526" max="11526" width="10.125" style="57" customWidth="1"/>
    <col min="11527" max="11527" width="9.5" style="57" customWidth="1"/>
    <col min="11528" max="11528" width="8.625" style="57" customWidth="1"/>
    <col min="11529" max="11529" width="9.5" style="57" bestFit="1" customWidth="1"/>
    <col min="11530" max="11530" width="9.625" style="57" bestFit="1" customWidth="1"/>
    <col min="11531" max="11531" width="9.5" style="57" bestFit="1" customWidth="1"/>
    <col min="11532" max="11774" width="8.875" style="57"/>
    <col min="11775" max="11775" width="12.875" style="57" customWidth="1"/>
    <col min="11776" max="11776" width="10.125" style="57" customWidth="1"/>
    <col min="11777" max="11777" width="10.625" style="57" customWidth="1"/>
    <col min="11778" max="11778" width="9.125" style="57" customWidth="1"/>
    <col min="11779" max="11780" width="10.125" style="57" customWidth="1"/>
    <col min="11781" max="11781" width="9.625" style="57" customWidth="1"/>
    <col min="11782" max="11782" width="10.125" style="57" customWidth="1"/>
    <col min="11783" max="11783" width="9.5" style="57" customWidth="1"/>
    <col min="11784" max="11784" width="8.625" style="57" customWidth="1"/>
    <col min="11785" max="11785" width="9.5" style="57" bestFit="1" customWidth="1"/>
    <col min="11786" max="11786" width="9.625" style="57" bestFit="1" customWidth="1"/>
    <col min="11787" max="11787" width="9.5" style="57" bestFit="1" customWidth="1"/>
    <col min="11788" max="12030" width="8.875" style="57"/>
    <col min="12031" max="12031" width="12.875" style="57" customWidth="1"/>
    <col min="12032" max="12032" width="10.125" style="57" customWidth="1"/>
    <col min="12033" max="12033" width="10.625" style="57" customWidth="1"/>
    <col min="12034" max="12034" width="9.125" style="57" customWidth="1"/>
    <col min="12035" max="12036" width="10.125" style="57" customWidth="1"/>
    <col min="12037" max="12037" width="9.625" style="57" customWidth="1"/>
    <col min="12038" max="12038" width="10.125" style="57" customWidth="1"/>
    <col min="12039" max="12039" width="9.5" style="57" customWidth="1"/>
    <col min="12040" max="12040" width="8.625" style="57" customWidth="1"/>
    <col min="12041" max="12041" width="9.5" style="57" bestFit="1" customWidth="1"/>
    <col min="12042" max="12042" width="9.625" style="57" bestFit="1" customWidth="1"/>
    <col min="12043" max="12043" width="9.5" style="57" bestFit="1" customWidth="1"/>
    <col min="12044" max="12286" width="8.875" style="57"/>
    <col min="12287" max="12287" width="12.875" style="57" customWidth="1"/>
    <col min="12288" max="12288" width="10.125" style="57" customWidth="1"/>
    <col min="12289" max="12289" width="10.625" style="57" customWidth="1"/>
    <col min="12290" max="12290" width="9.125" style="57" customWidth="1"/>
    <col min="12291" max="12292" width="10.125" style="57" customWidth="1"/>
    <col min="12293" max="12293" width="9.625" style="57" customWidth="1"/>
    <col min="12294" max="12294" width="10.125" style="57" customWidth="1"/>
    <col min="12295" max="12295" width="9.5" style="57" customWidth="1"/>
    <col min="12296" max="12296" width="8.625" style="57" customWidth="1"/>
    <col min="12297" max="12297" width="9.5" style="57" bestFit="1" customWidth="1"/>
    <col min="12298" max="12298" width="9.625" style="57" bestFit="1" customWidth="1"/>
    <col min="12299" max="12299" width="9.5" style="57" bestFit="1" customWidth="1"/>
    <col min="12300" max="12542" width="8.875" style="57"/>
    <col min="12543" max="12543" width="12.875" style="57" customWidth="1"/>
    <col min="12544" max="12544" width="10.125" style="57" customWidth="1"/>
    <col min="12545" max="12545" width="10.625" style="57" customWidth="1"/>
    <col min="12546" max="12546" width="9.125" style="57" customWidth="1"/>
    <col min="12547" max="12548" width="10.125" style="57" customWidth="1"/>
    <col min="12549" max="12549" width="9.625" style="57" customWidth="1"/>
    <col min="12550" max="12550" width="10.125" style="57" customWidth="1"/>
    <col min="12551" max="12551" width="9.5" style="57" customWidth="1"/>
    <col min="12552" max="12552" width="8.625" style="57" customWidth="1"/>
    <col min="12553" max="12553" width="9.5" style="57" bestFit="1" customWidth="1"/>
    <col min="12554" max="12554" width="9.625" style="57" bestFit="1" customWidth="1"/>
    <col min="12555" max="12555" width="9.5" style="57" bestFit="1" customWidth="1"/>
    <col min="12556" max="12798" width="8.875" style="57"/>
    <col min="12799" max="12799" width="12.875" style="57" customWidth="1"/>
    <col min="12800" max="12800" width="10.125" style="57" customWidth="1"/>
    <col min="12801" max="12801" width="10.625" style="57" customWidth="1"/>
    <col min="12802" max="12802" width="9.125" style="57" customWidth="1"/>
    <col min="12803" max="12804" width="10.125" style="57" customWidth="1"/>
    <col min="12805" max="12805" width="9.625" style="57" customWidth="1"/>
    <col min="12806" max="12806" width="10.125" style="57" customWidth="1"/>
    <col min="12807" max="12807" width="9.5" style="57" customWidth="1"/>
    <col min="12808" max="12808" width="8.625" style="57" customWidth="1"/>
    <col min="12809" max="12809" width="9.5" style="57" bestFit="1" customWidth="1"/>
    <col min="12810" max="12810" width="9.625" style="57" bestFit="1" customWidth="1"/>
    <col min="12811" max="12811" width="9.5" style="57" bestFit="1" customWidth="1"/>
    <col min="12812" max="13054" width="8.875" style="57"/>
    <col min="13055" max="13055" width="12.875" style="57" customWidth="1"/>
    <col min="13056" max="13056" width="10.125" style="57" customWidth="1"/>
    <col min="13057" max="13057" width="10.625" style="57" customWidth="1"/>
    <col min="13058" max="13058" width="9.125" style="57" customWidth="1"/>
    <col min="13059" max="13060" width="10.125" style="57" customWidth="1"/>
    <col min="13061" max="13061" width="9.625" style="57" customWidth="1"/>
    <col min="13062" max="13062" width="10.125" style="57" customWidth="1"/>
    <col min="13063" max="13063" width="9.5" style="57" customWidth="1"/>
    <col min="13064" max="13064" width="8.625" style="57" customWidth="1"/>
    <col min="13065" max="13065" width="9.5" style="57" bestFit="1" customWidth="1"/>
    <col min="13066" max="13066" width="9.625" style="57" bestFit="1" customWidth="1"/>
    <col min="13067" max="13067" width="9.5" style="57" bestFit="1" customWidth="1"/>
    <col min="13068" max="13310" width="8.875" style="57"/>
    <col min="13311" max="13311" width="12.875" style="57" customWidth="1"/>
    <col min="13312" max="13312" width="10.125" style="57" customWidth="1"/>
    <col min="13313" max="13313" width="10.625" style="57" customWidth="1"/>
    <col min="13314" max="13314" width="9.125" style="57" customWidth="1"/>
    <col min="13315" max="13316" width="10.125" style="57" customWidth="1"/>
    <col min="13317" max="13317" width="9.625" style="57" customWidth="1"/>
    <col min="13318" max="13318" width="10.125" style="57" customWidth="1"/>
    <col min="13319" max="13319" width="9.5" style="57" customWidth="1"/>
    <col min="13320" max="13320" width="8.625" style="57" customWidth="1"/>
    <col min="13321" max="13321" width="9.5" style="57" bestFit="1" customWidth="1"/>
    <col min="13322" max="13322" width="9.625" style="57" bestFit="1" customWidth="1"/>
    <col min="13323" max="13323" width="9.5" style="57" bestFit="1" customWidth="1"/>
    <col min="13324" max="13566" width="8.875" style="57"/>
    <col min="13567" max="13567" width="12.875" style="57" customWidth="1"/>
    <col min="13568" max="13568" width="10.125" style="57" customWidth="1"/>
    <col min="13569" max="13569" width="10.625" style="57" customWidth="1"/>
    <col min="13570" max="13570" width="9.125" style="57" customWidth="1"/>
    <col min="13571" max="13572" width="10.125" style="57" customWidth="1"/>
    <col min="13573" max="13573" width="9.625" style="57" customWidth="1"/>
    <col min="13574" max="13574" width="10.125" style="57" customWidth="1"/>
    <col min="13575" max="13575" width="9.5" style="57" customWidth="1"/>
    <col min="13576" max="13576" width="8.625" style="57" customWidth="1"/>
    <col min="13577" max="13577" width="9.5" style="57" bestFit="1" customWidth="1"/>
    <col min="13578" max="13578" width="9.625" style="57" bestFit="1" customWidth="1"/>
    <col min="13579" max="13579" width="9.5" style="57" bestFit="1" customWidth="1"/>
    <col min="13580" max="13822" width="8.875" style="57"/>
    <col min="13823" max="13823" width="12.875" style="57" customWidth="1"/>
    <col min="13824" max="13824" width="10.125" style="57" customWidth="1"/>
    <col min="13825" max="13825" width="10.625" style="57" customWidth="1"/>
    <col min="13826" max="13826" width="9.125" style="57" customWidth="1"/>
    <col min="13827" max="13828" width="10.125" style="57" customWidth="1"/>
    <col min="13829" max="13829" width="9.625" style="57" customWidth="1"/>
    <col min="13830" max="13830" width="10.125" style="57" customWidth="1"/>
    <col min="13831" max="13831" width="9.5" style="57" customWidth="1"/>
    <col min="13832" max="13832" width="8.625" style="57" customWidth="1"/>
    <col min="13833" max="13833" width="9.5" style="57" bestFit="1" customWidth="1"/>
    <col min="13834" max="13834" width="9.625" style="57" bestFit="1" customWidth="1"/>
    <col min="13835" max="13835" width="9.5" style="57" bestFit="1" customWidth="1"/>
    <col min="13836" max="14078" width="8.875" style="57"/>
    <col min="14079" max="14079" width="12.875" style="57" customWidth="1"/>
    <col min="14080" max="14080" width="10.125" style="57" customWidth="1"/>
    <col min="14081" max="14081" width="10.625" style="57" customWidth="1"/>
    <col min="14082" max="14082" width="9.125" style="57" customWidth="1"/>
    <col min="14083" max="14084" width="10.125" style="57" customWidth="1"/>
    <col min="14085" max="14085" width="9.625" style="57" customWidth="1"/>
    <col min="14086" max="14086" width="10.125" style="57" customWidth="1"/>
    <col min="14087" max="14087" width="9.5" style="57" customWidth="1"/>
    <col min="14088" max="14088" width="8.625" style="57" customWidth="1"/>
    <col min="14089" max="14089" width="9.5" style="57" bestFit="1" customWidth="1"/>
    <col min="14090" max="14090" width="9.625" style="57" bestFit="1" customWidth="1"/>
    <col min="14091" max="14091" width="9.5" style="57" bestFit="1" customWidth="1"/>
    <col min="14092" max="14334" width="8.875" style="57"/>
    <col min="14335" max="14335" width="12.875" style="57" customWidth="1"/>
    <col min="14336" max="14336" width="10.125" style="57" customWidth="1"/>
    <col min="14337" max="14337" width="10.625" style="57" customWidth="1"/>
    <col min="14338" max="14338" width="9.125" style="57" customWidth="1"/>
    <col min="14339" max="14340" width="10.125" style="57" customWidth="1"/>
    <col min="14341" max="14341" width="9.625" style="57" customWidth="1"/>
    <col min="14342" max="14342" width="10.125" style="57" customWidth="1"/>
    <col min="14343" max="14343" width="9.5" style="57" customWidth="1"/>
    <col min="14344" max="14344" width="8.625" style="57" customWidth="1"/>
    <col min="14345" max="14345" width="9.5" style="57" bestFit="1" customWidth="1"/>
    <col min="14346" max="14346" width="9.625" style="57" bestFit="1" customWidth="1"/>
    <col min="14347" max="14347" width="9.5" style="57" bestFit="1" customWidth="1"/>
    <col min="14348" max="14590" width="8.875" style="57"/>
    <col min="14591" max="14591" width="12.875" style="57" customWidth="1"/>
    <col min="14592" max="14592" width="10.125" style="57" customWidth="1"/>
    <col min="14593" max="14593" width="10.625" style="57" customWidth="1"/>
    <col min="14594" max="14594" width="9.125" style="57" customWidth="1"/>
    <col min="14595" max="14596" width="10.125" style="57" customWidth="1"/>
    <col min="14597" max="14597" width="9.625" style="57" customWidth="1"/>
    <col min="14598" max="14598" width="10.125" style="57" customWidth="1"/>
    <col min="14599" max="14599" width="9.5" style="57" customWidth="1"/>
    <col min="14600" max="14600" width="8.625" style="57" customWidth="1"/>
    <col min="14601" max="14601" width="9.5" style="57" bestFit="1" customWidth="1"/>
    <col min="14602" max="14602" width="9.625" style="57" bestFit="1" customWidth="1"/>
    <col min="14603" max="14603" width="9.5" style="57" bestFit="1" customWidth="1"/>
    <col min="14604" max="14846" width="8.875" style="57"/>
    <col min="14847" max="14847" width="12.875" style="57" customWidth="1"/>
    <col min="14848" max="14848" width="10.125" style="57" customWidth="1"/>
    <col min="14849" max="14849" width="10.625" style="57" customWidth="1"/>
    <col min="14850" max="14850" width="9.125" style="57" customWidth="1"/>
    <col min="14851" max="14852" width="10.125" style="57" customWidth="1"/>
    <col min="14853" max="14853" width="9.625" style="57" customWidth="1"/>
    <col min="14854" max="14854" width="10.125" style="57" customWidth="1"/>
    <col min="14855" max="14855" width="9.5" style="57" customWidth="1"/>
    <col min="14856" max="14856" width="8.625" style="57" customWidth="1"/>
    <col min="14857" max="14857" width="9.5" style="57" bestFit="1" customWidth="1"/>
    <col min="14858" max="14858" width="9.625" style="57" bestFit="1" customWidth="1"/>
    <col min="14859" max="14859" width="9.5" style="57" bestFit="1" customWidth="1"/>
    <col min="14860" max="15102" width="8.875" style="57"/>
    <col min="15103" max="15103" width="12.875" style="57" customWidth="1"/>
    <col min="15104" max="15104" width="10.125" style="57" customWidth="1"/>
    <col min="15105" max="15105" width="10.625" style="57" customWidth="1"/>
    <col min="15106" max="15106" width="9.125" style="57" customWidth="1"/>
    <col min="15107" max="15108" width="10.125" style="57" customWidth="1"/>
    <col min="15109" max="15109" width="9.625" style="57" customWidth="1"/>
    <col min="15110" max="15110" width="10.125" style="57" customWidth="1"/>
    <col min="15111" max="15111" width="9.5" style="57" customWidth="1"/>
    <col min="15112" max="15112" width="8.625" style="57" customWidth="1"/>
    <col min="15113" max="15113" width="9.5" style="57" bestFit="1" customWidth="1"/>
    <col min="15114" max="15114" width="9.625" style="57" bestFit="1" customWidth="1"/>
    <col min="15115" max="15115" width="9.5" style="57" bestFit="1" customWidth="1"/>
    <col min="15116" max="15358" width="8.875" style="57"/>
    <col min="15359" max="15359" width="12.875" style="57" customWidth="1"/>
    <col min="15360" max="15360" width="10.125" style="57" customWidth="1"/>
    <col min="15361" max="15361" width="10.625" style="57" customWidth="1"/>
    <col min="15362" max="15362" width="9.125" style="57" customWidth="1"/>
    <col min="15363" max="15364" width="10.125" style="57" customWidth="1"/>
    <col min="15365" max="15365" width="9.625" style="57" customWidth="1"/>
    <col min="15366" max="15366" width="10.125" style="57" customWidth="1"/>
    <col min="15367" max="15367" width="9.5" style="57" customWidth="1"/>
    <col min="15368" max="15368" width="8.625" style="57" customWidth="1"/>
    <col min="15369" max="15369" width="9.5" style="57" bestFit="1" customWidth="1"/>
    <col min="15370" max="15370" width="9.625" style="57" bestFit="1" customWidth="1"/>
    <col min="15371" max="15371" width="9.5" style="57" bestFit="1" customWidth="1"/>
    <col min="15372" max="15614" width="8.875" style="57"/>
    <col min="15615" max="15615" width="12.875" style="57" customWidth="1"/>
    <col min="15616" max="15616" width="10.125" style="57" customWidth="1"/>
    <col min="15617" max="15617" width="10.625" style="57" customWidth="1"/>
    <col min="15618" max="15618" width="9.125" style="57" customWidth="1"/>
    <col min="15619" max="15620" width="10.125" style="57" customWidth="1"/>
    <col min="15621" max="15621" width="9.625" style="57" customWidth="1"/>
    <col min="15622" max="15622" width="10.125" style="57" customWidth="1"/>
    <col min="15623" max="15623" width="9.5" style="57" customWidth="1"/>
    <col min="15624" max="15624" width="8.625" style="57" customWidth="1"/>
    <col min="15625" max="15625" width="9.5" style="57" bestFit="1" customWidth="1"/>
    <col min="15626" max="15626" width="9.625" style="57" bestFit="1" customWidth="1"/>
    <col min="15627" max="15627" width="9.5" style="57" bestFit="1" customWidth="1"/>
    <col min="15628" max="15870" width="8.875" style="57"/>
    <col min="15871" max="15871" width="12.875" style="57" customWidth="1"/>
    <col min="15872" max="15872" width="10.125" style="57" customWidth="1"/>
    <col min="15873" max="15873" width="10.625" style="57" customWidth="1"/>
    <col min="15874" max="15874" width="9.125" style="57" customWidth="1"/>
    <col min="15875" max="15876" width="10.125" style="57" customWidth="1"/>
    <col min="15877" max="15877" width="9.625" style="57" customWidth="1"/>
    <col min="15878" max="15878" width="10.125" style="57" customWidth="1"/>
    <col min="15879" max="15879" width="9.5" style="57" customWidth="1"/>
    <col min="15880" max="15880" width="8.625" style="57" customWidth="1"/>
    <col min="15881" max="15881" width="9.5" style="57" bestFit="1" customWidth="1"/>
    <col min="15882" max="15882" width="9.625" style="57" bestFit="1" customWidth="1"/>
    <col min="15883" max="15883" width="9.5" style="57" bestFit="1" customWidth="1"/>
    <col min="15884" max="16126" width="8.875" style="57"/>
    <col min="16127" max="16127" width="12.875" style="57" customWidth="1"/>
    <col min="16128" max="16128" width="10.125" style="57" customWidth="1"/>
    <col min="16129" max="16129" width="10.625" style="57" customWidth="1"/>
    <col min="16130" max="16130" width="9.125" style="57" customWidth="1"/>
    <col min="16131" max="16132" width="10.125" style="57" customWidth="1"/>
    <col min="16133" max="16133" width="9.625" style="57" customWidth="1"/>
    <col min="16134" max="16134" width="10.125" style="57" customWidth="1"/>
    <col min="16135" max="16135" width="9.5" style="57" customWidth="1"/>
    <col min="16136" max="16136" width="8.625" style="57" customWidth="1"/>
    <col min="16137" max="16137" width="9.5" style="57" bestFit="1" customWidth="1"/>
    <col min="16138" max="16138" width="9.625" style="57" bestFit="1" customWidth="1"/>
    <col min="16139" max="16139" width="9.5" style="57" bestFit="1" customWidth="1"/>
    <col min="16140" max="16383" width="8.875" style="57"/>
    <col min="16384" max="16384" width="8.875" style="57" customWidth="1"/>
  </cols>
  <sheetData>
    <row r="1" spans="1:17" ht="30.6" customHeight="1">
      <c r="A1" s="262" t="s">
        <v>136</v>
      </c>
      <c r="B1" s="262"/>
      <c r="C1" s="262"/>
      <c r="D1" s="262"/>
      <c r="E1" s="262"/>
      <c r="F1" s="262"/>
      <c r="G1" s="262"/>
      <c r="H1" s="262"/>
      <c r="I1" s="262"/>
      <c r="J1" s="262"/>
      <c r="K1" s="262"/>
      <c r="L1" s="262"/>
      <c r="M1" s="262"/>
      <c r="N1" s="262"/>
      <c r="O1" s="225" t="s">
        <v>413</v>
      </c>
    </row>
    <row r="2" spans="1:17" ht="24.75" customHeight="1">
      <c r="A2" s="263"/>
      <c r="B2" s="268" t="s">
        <v>51</v>
      </c>
      <c r="C2" s="268"/>
      <c r="D2" s="268"/>
      <c r="E2" s="268"/>
      <c r="F2" s="268"/>
      <c r="G2" s="265" t="s">
        <v>139</v>
      </c>
      <c r="H2" s="265"/>
      <c r="I2" s="265"/>
      <c r="J2" s="265"/>
      <c r="K2" s="265"/>
      <c r="L2" s="265"/>
      <c r="M2" s="266" t="s">
        <v>50</v>
      </c>
      <c r="N2" s="266"/>
    </row>
    <row r="3" spans="1:17" ht="23.1" customHeight="1">
      <c r="A3" s="264"/>
      <c r="B3" s="269" t="s">
        <v>230</v>
      </c>
      <c r="C3" s="270"/>
      <c r="D3" s="270"/>
      <c r="E3" s="267" t="s">
        <v>232</v>
      </c>
      <c r="F3" s="266"/>
      <c r="G3" s="267" t="s">
        <v>126</v>
      </c>
      <c r="H3" s="266"/>
      <c r="I3" s="267" t="s">
        <v>127</v>
      </c>
      <c r="J3" s="266"/>
      <c r="K3" s="267" t="s">
        <v>128</v>
      </c>
      <c r="L3" s="266"/>
      <c r="M3" s="267" t="s">
        <v>129</v>
      </c>
      <c r="N3" s="266"/>
    </row>
    <row r="4" spans="1:17" ht="23.1" customHeight="1">
      <c r="A4" s="264"/>
      <c r="B4" s="106" t="s">
        <v>140</v>
      </c>
      <c r="C4" s="29" t="s">
        <v>141</v>
      </c>
      <c r="D4" s="10" t="s">
        <v>9</v>
      </c>
      <c r="E4" s="45" t="s">
        <v>48</v>
      </c>
      <c r="F4" s="10" t="s">
        <v>9</v>
      </c>
      <c r="G4" s="45" t="s">
        <v>48</v>
      </c>
      <c r="H4" s="10" t="s">
        <v>9</v>
      </c>
      <c r="I4" s="45" t="s">
        <v>48</v>
      </c>
      <c r="J4" s="10" t="s">
        <v>9</v>
      </c>
      <c r="K4" s="45" t="s">
        <v>48</v>
      </c>
      <c r="L4" s="10" t="s">
        <v>9</v>
      </c>
      <c r="M4" s="29" t="s">
        <v>47</v>
      </c>
      <c r="N4" s="10" t="s">
        <v>9</v>
      </c>
    </row>
    <row r="5" spans="1:17" ht="18.75" hidden="1" customHeight="1">
      <c r="A5" s="2" t="s">
        <v>229</v>
      </c>
      <c r="B5" s="21">
        <v>48360</v>
      </c>
      <c r="C5" s="21">
        <v>10138</v>
      </c>
      <c r="D5" s="20">
        <f>C5/B5*100</f>
        <v>20.963606286186931</v>
      </c>
      <c r="E5" s="21">
        <v>1078</v>
      </c>
      <c r="F5" s="20">
        <v>9.8321780372126959</v>
      </c>
      <c r="G5" s="21">
        <v>1241</v>
      </c>
      <c r="H5" s="20">
        <v>17.807432917204764</v>
      </c>
      <c r="I5" s="21">
        <v>121</v>
      </c>
      <c r="J5" s="20">
        <v>15.106117353308365</v>
      </c>
      <c r="K5" s="30">
        <v>3450</v>
      </c>
      <c r="L5" s="20">
        <v>9.7584431747468461</v>
      </c>
      <c r="M5" s="30">
        <v>2065</v>
      </c>
      <c r="N5" s="20">
        <v>13.307984790874524</v>
      </c>
    </row>
    <row r="6" spans="1:17" ht="18.75" customHeight="1">
      <c r="A6" s="2" t="s">
        <v>7</v>
      </c>
      <c r="B6" s="128">
        <v>48357</v>
      </c>
      <c r="C6" s="128">
        <v>9551</v>
      </c>
      <c r="D6" s="168">
        <f t="shared" ref="D6:D15" si="0">C6/B6*100</f>
        <v>19.751018466819694</v>
      </c>
      <c r="E6" s="128">
        <v>914</v>
      </c>
      <c r="F6" s="168">
        <v>9.8089718823781915</v>
      </c>
      <c r="G6" s="128">
        <v>1169</v>
      </c>
      <c r="H6" s="168">
        <v>17.447761194029852</v>
      </c>
      <c r="I6" s="128">
        <v>73</v>
      </c>
      <c r="J6" s="168">
        <v>10.83086053412463</v>
      </c>
      <c r="K6" s="123">
        <v>3149</v>
      </c>
      <c r="L6" s="168">
        <v>9.2111036358849852</v>
      </c>
      <c r="M6" s="123">
        <v>2030</v>
      </c>
      <c r="N6" s="168">
        <v>12.415902140672783</v>
      </c>
      <c r="O6" s="167"/>
      <c r="Q6" s="166"/>
    </row>
    <row r="7" spans="1:17" ht="18.75" customHeight="1">
      <c r="A7" s="2" t="s">
        <v>6</v>
      </c>
      <c r="B7" s="128">
        <v>51028</v>
      </c>
      <c r="C7" s="128">
        <v>9647</v>
      </c>
      <c r="D7" s="168">
        <f t="shared" si="0"/>
        <v>18.905306890334721</v>
      </c>
      <c r="E7" s="128">
        <v>764</v>
      </c>
      <c r="F7" s="168">
        <v>9.0478446234012306</v>
      </c>
      <c r="G7" s="128">
        <v>933</v>
      </c>
      <c r="H7" s="168">
        <v>15.60722649715624</v>
      </c>
      <c r="I7" s="128">
        <v>70</v>
      </c>
      <c r="J7" s="168">
        <v>11.254019292604502</v>
      </c>
      <c r="K7" s="123">
        <v>2920</v>
      </c>
      <c r="L7" s="168">
        <v>8.47802102084664</v>
      </c>
      <c r="M7" s="123">
        <v>2224</v>
      </c>
      <c r="N7" s="168">
        <v>12.643547470153496</v>
      </c>
      <c r="O7" s="167"/>
      <c r="Q7" s="166"/>
    </row>
    <row r="8" spans="1:17" ht="18.75" customHeight="1">
      <c r="A8" s="2" t="s">
        <v>5</v>
      </c>
      <c r="B8" s="128">
        <v>47191</v>
      </c>
      <c r="C8" s="128">
        <v>9681</v>
      </c>
      <c r="D8" s="168">
        <f t="shared" si="0"/>
        <v>20.514504884405923</v>
      </c>
      <c r="E8" s="128">
        <v>810</v>
      </c>
      <c r="F8" s="168">
        <v>9.8372601408792804</v>
      </c>
      <c r="G8" s="128">
        <v>979</v>
      </c>
      <c r="H8" s="168">
        <v>14.579300074460164</v>
      </c>
      <c r="I8" s="128">
        <v>90</v>
      </c>
      <c r="J8" s="168">
        <v>14.0625</v>
      </c>
      <c r="K8" s="123">
        <v>2915</v>
      </c>
      <c r="L8" s="168">
        <v>8.586409025302661</v>
      </c>
      <c r="M8" s="123">
        <v>2368</v>
      </c>
      <c r="N8" s="168">
        <v>13.524473128105546</v>
      </c>
      <c r="O8" s="167"/>
      <c r="Q8" s="166"/>
    </row>
    <row r="9" spans="1:17" ht="18.75" customHeight="1">
      <c r="A9" s="2" t="s">
        <v>4</v>
      </c>
      <c r="B9" s="128">
        <v>42935</v>
      </c>
      <c r="C9" s="128">
        <v>8520</v>
      </c>
      <c r="D9" s="168">
        <f t="shared" si="0"/>
        <v>19.843950157214394</v>
      </c>
      <c r="E9" s="128">
        <v>841</v>
      </c>
      <c r="F9" s="168">
        <v>9.383019078433561</v>
      </c>
      <c r="G9" s="128">
        <v>1060</v>
      </c>
      <c r="H9" s="168">
        <v>13.741249675913922</v>
      </c>
      <c r="I9" s="128">
        <v>82</v>
      </c>
      <c r="J9" s="168">
        <v>11.549295774647888</v>
      </c>
      <c r="K9" s="123">
        <v>3094</v>
      </c>
      <c r="L9" s="168">
        <v>8.9460748879572076</v>
      </c>
      <c r="M9" s="123">
        <v>2490</v>
      </c>
      <c r="N9" s="168">
        <v>12.922310446831698</v>
      </c>
      <c r="O9" s="167"/>
      <c r="Q9" s="166"/>
    </row>
    <row r="10" spans="1:17" ht="18.75" customHeight="1">
      <c r="A10" s="2" t="s">
        <v>3</v>
      </c>
      <c r="B10" s="128">
        <v>46358</v>
      </c>
      <c r="C10" s="128">
        <v>8570</v>
      </c>
      <c r="D10" s="168">
        <f t="shared" si="0"/>
        <v>18.486561111350792</v>
      </c>
      <c r="E10" s="128">
        <v>736</v>
      </c>
      <c r="F10" s="168">
        <v>8.8175392356535287</v>
      </c>
      <c r="G10" s="128">
        <v>1007</v>
      </c>
      <c r="H10" s="168">
        <v>14.985119047619047</v>
      </c>
      <c r="I10" s="128">
        <v>95</v>
      </c>
      <c r="J10" s="168">
        <v>15.32258064516129</v>
      </c>
      <c r="K10" s="123">
        <v>3397</v>
      </c>
      <c r="L10" s="168">
        <v>9.3596737752796599</v>
      </c>
      <c r="M10" s="123">
        <v>2366</v>
      </c>
      <c r="N10" s="168">
        <v>13.195761293920802</v>
      </c>
      <c r="O10" s="167"/>
      <c r="Q10" s="166"/>
    </row>
    <row r="11" spans="1:17" ht="18.75" customHeight="1">
      <c r="A11" s="2" t="s">
        <v>2</v>
      </c>
      <c r="B11" s="128">
        <v>45507</v>
      </c>
      <c r="C11" s="128">
        <v>8797</v>
      </c>
      <c r="D11" s="168">
        <f t="shared" si="0"/>
        <v>19.331091919924408</v>
      </c>
      <c r="E11" s="128">
        <v>881</v>
      </c>
      <c r="F11" s="168">
        <v>10.186148687709562</v>
      </c>
      <c r="G11" s="128">
        <v>751</v>
      </c>
      <c r="H11" s="168">
        <v>14.987028537218119</v>
      </c>
      <c r="I11" s="128">
        <v>66</v>
      </c>
      <c r="J11" s="168">
        <v>13.721413721413722</v>
      </c>
      <c r="K11" s="123">
        <v>3469</v>
      </c>
      <c r="L11" s="168">
        <v>9.5932081524294119</v>
      </c>
      <c r="M11" s="123">
        <v>2129</v>
      </c>
      <c r="N11" s="168">
        <v>12.992005858302313</v>
      </c>
      <c r="O11" s="167"/>
      <c r="Q11" s="166"/>
    </row>
    <row r="12" spans="1:17" ht="18.75" customHeight="1">
      <c r="A12" s="2" t="s">
        <v>1</v>
      </c>
      <c r="B12" s="128">
        <v>42324</v>
      </c>
      <c r="C12" s="128">
        <v>8293</v>
      </c>
      <c r="D12" s="168">
        <f t="shared" si="0"/>
        <v>19.594083734996694</v>
      </c>
      <c r="E12" s="128">
        <v>750</v>
      </c>
      <c r="F12" s="168">
        <v>9.2092337917485256</v>
      </c>
      <c r="G12" s="128">
        <v>536</v>
      </c>
      <c r="H12" s="168">
        <v>14.157422081352349</v>
      </c>
      <c r="I12" s="128">
        <v>49</v>
      </c>
      <c r="J12" s="168">
        <v>12.342569269521411</v>
      </c>
      <c r="K12" s="123">
        <v>3343</v>
      </c>
      <c r="L12" s="168">
        <v>9.614333783900376</v>
      </c>
      <c r="M12" s="123">
        <v>2418</v>
      </c>
      <c r="N12" s="168">
        <v>13.528786437643372</v>
      </c>
      <c r="O12" s="167"/>
      <c r="P12" s="20"/>
      <c r="Q12" s="166"/>
    </row>
    <row r="13" spans="1:17" ht="18.75" customHeight="1">
      <c r="A13" s="2" t="s">
        <v>0</v>
      </c>
      <c r="B13" s="128">
        <v>39577</v>
      </c>
      <c r="C13" s="128">
        <v>7847</v>
      </c>
      <c r="D13" s="168">
        <f t="shared" si="0"/>
        <v>19.827172347575612</v>
      </c>
      <c r="E13" s="128">
        <v>603</v>
      </c>
      <c r="F13" s="168">
        <v>8.147547628698824</v>
      </c>
      <c r="G13" s="128">
        <v>483</v>
      </c>
      <c r="H13" s="168">
        <v>13.121434392828036</v>
      </c>
      <c r="I13" s="128">
        <v>43</v>
      </c>
      <c r="J13" s="168">
        <v>12.427745664739884</v>
      </c>
      <c r="K13" s="123">
        <v>3272</v>
      </c>
      <c r="L13" s="168">
        <v>10.053153900513104</v>
      </c>
      <c r="M13" s="123">
        <v>2707</v>
      </c>
      <c r="N13" s="168">
        <v>14.287222251543779</v>
      </c>
      <c r="O13" s="167"/>
      <c r="P13" s="20"/>
      <c r="Q13" s="166"/>
    </row>
    <row r="14" spans="1:17" ht="18.75" customHeight="1">
      <c r="A14" s="2" t="s">
        <v>228</v>
      </c>
      <c r="B14" s="128">
        <v>33753</v>
      </c>
      <c r="C14" s="128">
        <v>6669</v>
      </c>
      <c r="D14" s="168">
        <f t="shared" si="0"/>
        <v>19.758243711670072</v>
      </c>
      <c r="E14" s="128">
        <v>514</v>
      </c>
      <c r="F14" s="168">
        <v>7.7026824516709125</v>
      </c>
      <c r="G14" s="128">
        <v>1558</v>
      </c>
      <c r="H14" s="168">
        <v>12.402483680942526</v>
      </c>
      <c r="I14" s="128">
        <v>244</v>
      </c>
      <c r="J14" s="168">
        <v>11.05072463768116</v>
      </c>
      <c r="K14" s="123">
        <v>2539</v>
      </c>
      <c r="L14" s="168">
        <v>10.067007652353197</v>
      </c>
      <c r="M14" s="123">
        <v>2458</v>
      </c>
      <c r="N14" s="168">
        <v>14.055352241537053</v>
      </c>
      <c r="O14" s="167"/>
      <c r="P14" s="20"/>
      <c r="Q14" s="166"/>
    </row>
    <row r="15" spans="1:17" ht="18.75" customHeight="1">
      <c r="A15" s="1" t="s">
        <v>247</v>
      </c>
      <c r="B15" s="124">
        <f>36462-675</f>
        <v>35787</v>
      </c>
      <c r="C15" s="124">
        <v>7525</v>
      </c>
      <c r="D15" s="168">
        <f t="shared" si="0"/>
        <v>21.027188643920976</v>
      </c>
      <c r="E15" s="124">
        <v>567</v>
      </c>
      <c r="F15" s="125">
        <v>8.2460732984293195</v>
      </c>
      <c r="G15" s="124">
        <v>1785</v>
      </c>
      <c r="H15" s="125">
        <v>13.223201718645825</v>
      </c>
      <c r="I15" s="124">
        <v>192</v>
      </c>
      <c r="J15" s="125">
        <v>11.70018281535649</v>
      </c>
      <c r="K15" s="170">
        <v>2910</v>
      </c>
      <c r="L15" s="125">
        <v>9.6370380182805668</v>
      </c>
      <c r="M15" s="170">
        <v>2601</v>
      </c>
      <c r="N15" s="125">
        <v>16.085343228200372</v>
      </c>
      <c r="O15" s="167"/>
      <c r="P15" s="20"/>
      <c r="Q15" s="166"/>
    </row>
    <row r="16" spans="1:17" s="9" customFormat="1" ht="14.25">
      <c r="A16" s="259" t="s">
        <v>125</v>
      </c>
      <c r="B16" s="259"/>
      <c r="C16" s="259"/>
      <c r="D16" s="259"/>
      <c r="E16" s="259"/>
      <c r="F16" s="259"/>
      <c r="G16" s="259"/>
      <c r="H16" s="259"/>
      <c r="I16" s="259"/>
      <c r="J16" s="259"/>
      <c r="K16" s="259"/>
      <c r="L16" s="259"/>
      <c r="M16" s="259"/>
      <c r="N16" s="259"/>
    </row>
    <row r="17" spans="1:14" s="60" customFormat="1" ht="57.75" customHeight="1">
      <c r="A17" s="260" t="s">
        <v>378</v>
      </c>
      <c r="B17" s="260"/>
      <c r="C17" s="261"/>
      <c r="D17" s="261"/>
      <c r="E17" s="261"/>
      <c r="F17" s="261"/>
      <c r="G17" s="261"/>
      <c r="H17" s="261"/>
      <c r="I17" s="261"/>
      <c r="J17" s="261"/>
      <c r="K17" s="261"/>
      <c r="L17" s="261"/>
      <c r="M17" s="261"/>
      <c r="N17" s="261"/>
    </row>
  </sheetData>
  <mergeCells count="13">
    <mergeCell ref="A16:N16"/>
    <mergeCell ref="A17:N17"/>
    <mergeCell ref="A1:N1"/>
    <mergeCell ref="A2:A4"/>
    <mergeCell ref="G2:L2"/>
    <mergeCell ref="M2:N2"/>
    <mergeCell ref="E3:F3"/>
    <mergeCell ref="G3:H3"/>
    <mergeCell ref="I3:J3"/>
    <mergeCell ref="K3:L3"/>
    <mergeCell ref="M3:N3"/>
    <mergeCell ref="B2:F2"/>
    <mergeCell ref="B3:D3"/>
  </mergeCells>
  <phoneticPr fontId="19" type="noConversion"/>
  <hyperlinks>
    <hyperlink ref="O1" location="本篇表次!A1" display="回本篇表次"/>
  </hyperlinks>
  <printOptions horizontalCentered="1" verticalCentered="1"/>
  <pageMargins left="0.39370078740157483" right="0.39370078740157483" top="0.74803149606299213" bottom="0.74803149606299213" header="0.31496062992125984" footer="0.31496062992125984"/>
  <pageSetup paperSize="11" scale="66" firstPageNumber="262" orientation="landscape" r:id="rId1"/>
  <headerFooter differentOddEven="1" scaleWithDoc="0">
    <oddHeader>&amp;L&amp;"Times New Roman,標準"&amp;8 107&amp;"標楷體,標準"年犯罪狀況及其分析</oddHeader>
    <evenHeader>&amp;R&amp;"標楷體,標準"&amp;8第四篇　特定類型犯罪者之犯罪趨勢與處遇</even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17"/>
  <sheetViews>
    <sheetView showGridLines="0" zoomScaleNormal="100" workbookViewId="0">
      <selection activeCell="L1" sqref="L1"/>
    </sheetView>
  </sheetViews>
  <sheetFormatPr defaultColWidth="8.875" defaultRowHeight="15.75"/>
  <cols>
    <col min="1" max="1" width="9.125" style="57" customWidth="1"/>
    <col min="2" max="2" width="15.625" style="30" customWidth="1"/>
    <col min="3" max="3" width="10.875" style="30" bestFit="1" customWidth="1"/>
    <col min="4" max="4" width="9.125" style="20" customWidth="1"/>
    <col min="5" max="5" width="14" style="20" customWidth="1"/>
    <col min="6" max="6" width="11.125" style="30" customWidth="1"/>
    <col min="7" max="7" width="10.625" style="30" customWidth="1"/>
    <col min="8" max="8" width="11.125" style="20" customWidth="1"/>
    <col min="9" max="9" width="11.125" style="30" customWidth="1"/>
    <col min="10" max="10" width="10.625" style="30" customWidth="1"/>
    <col min="11" max="11" width="10.375" style="20" customWidth="1"/>
    <col min="12" max="12" width="12.25" style="57" bestFit="1" customWidth="1"/>
    <col min="13" max="226" width="8.875" style="57"/>
    <col min="227" max="227" width="13.5" style="57" customWidth="1"/>
    <col min="228" max="228" width="15.625" style="57" customWidth="1"/>
    <col min="229" max="230" width="9.125" style="57" customWidth="1"/>
    <col min="231" max="231" width="14" style="57" customWidth="1"/>
    <col min="232" max="232" width="10.625" style="57" customWidth="1"/>
    <col min="233" max="233" width="11.125" style="57" customWidth="1"/>
    <col min="234" max="234" width="10.625" style="57" customWidth="1"/>
    <col min="235" max="235" width="10.375" style="57" customWidth="1"/>
    <col min="236" max="482" width="8.875" style="57"/>
    <col min="483" max="483" width="13.5" style="57" customWidth="1"/>
    <col min="484" max="484" width="15.625" style="57" customWidth="1"/>
    <col min="485" max="486" width="9.125" style="57" customWidth="1"/>
    <col min="487" max="487" width="14" style="57" customWidth="1"/>
    <col min="488" max="488" width="10.625" style="57" customWidth="1"/>
    <col min="489" max="489" width="11.125" style="57" customWidth="1"/>
    <col min="490" max="490" width="10.625" style="57" customWidth="1"/>
    <col min="491" max="491" width="10.375" style="57" customWidth="1"/>
    <col min="492" max="738" width="8.875" style="57"/>
    <col min="739" max="739" width="13.5" style="57" customWidth="1"/>
    <col min="740" max="740" width="15.625" style="57" customWidth="1"/>
    <col min="741" max="742" width="9.125" style="57" customWidth="1"/>
    <col min="743" max="743" width="14" style="57" customWidth="1"/>
    <col min="744" max="744" width="10.625" style="57" customWidth="1"/>
    <col min="745" max="745" width="11.125" style="57" customWidth="1"/>
    <col min="746" max="746" width="10.625" style="57" customWidth="1"/>
    <col min="747" max="747" width="10.375" style="57" customWidth="1"/>
    <col min="748" max="994" width="8.875" style="57"/>
    <col min="995" max="995" width="13.5" style="57" customWidth="1"/>
    <col min="996" max="996" width="15.625" style="57" customWidth="1"/>
    <col min="997" max="998" width="9.125" style="57" customWidth="1"/>
    <col min="999" max="999" width="14" style="57" customWidth="1"/>
    <col min="1000" max="1000" width="10.625" style="57" customWidth="1"/>
    <col min="1001" max="1001" width="11.125" style="57" customWidth="1"/>
    <col min="1002" max="1002" width="10.625" style="57" customWidth="1"/>
    <col min="1003" max="1003" width="10.375" style="57" customWidth="1"/>
    <col min="1004" max="1250" width="8.875" style="57"/>
    <col min="1251" max="1251" width="13.5" style="57" customWidth="1"/>
    <col min="1252" max="1252" width="15.625" style="57" customWidth="1"/>
    <col min="1253" max="1254" width="9.125" style="57" customWidth="1"/>
    <col min="1255" max="1255" width="14" style="57" customWidth="1"/>
    <col min="1256" max="1256" width="10.625" style="57" customWidth="1"/>
    <col min="1257" max="1257" width="11.125" style="57" customWidth="1"/>
    <col min="1258" max="1258" width="10.625" style="57" customWidth="1"/>
    <col min="1259" max="1259" width="10.375" style="57" customWidth="1"/>
    <col min="1260" max="1506" width="8.875" style="57"/>
    <col min="1507" max="1507" width="13.5" style="57" customWidth="1"/>
    <col min="1508" max="1508" width="15.625" style="57" customWidth="1"/>
    <col min="1509" max="1510" width="9.125" style="57" customWidth="1"/>
    <col min="1511" max="1511" width="14" style="57" customWidth="1"/>
    <col min="1512" max="1512" width="10.625" style="57" customWidth="1"/>
    <col min="1513" max="1513" width="11.125" style="57" customWidth="1"/>
    <col min="1514" max="1514" width="10.625" style="57" customWidth="1"/>
    <col min="1515" max="1515" width="10.375" style="57" customWidth="1"/>
    <col min="1516" max="1762" width="8.875" style="57"/>
    <col min="1763" max="1763" width="13.5" style="57" customWidth="1"/>
    <col min="1764" max="1764" width="15.625" style="57" customWidth="1"/>
    <col min="1765" max="1766" width="9.125" style="57" customWidth="1"/>
    <col min="1767" max="1767" width="14" style="57" customWidth="1"/>
    <col min="1768" max="1768" width="10.625" style="57" customWidth="1"/>
    <col min="1769" max="1769" width="11.125" style="57" customWidth="1"/>
    <col min="1770" max="1770" width="10.625" style="57" customWidth="1"/>
    <col min="1771" max="1771" width="10.375" style="57" customWidth="1"/>
    <col min="1772" max="2018" width="8.875" style="57"/>
    <col min="2019" max="2019" width="13.5" style="57" customWidth="1"/>
    <col min="2020" max="2020" width="15.625" style="57" customWidth="1"/>
    <col min="2021" max="2022" width="9.125" style="57" customWidth="1"/>
    <col min="2023" max="2023" width="14" style="57" customWidth="1"/>
    <col min="2024" max="2024" width="10.625" style="57" customWidth="1"/>
    <col min="2025" max="2025" width="11.125" style="57" customWidth="1"/>
    <col min="2026" max="2026" width="10.625" style="57" customWidth="1"/>
    <col min="2027" max="2027" width="10.375" style="57" customWidth="1"/>
    <col min="2028" max="2274" width="8.875" style="57"/>
    <col min="2275" max="2275" width="13.5" style="57" customWidth="1"/>
    <col min="2276" max="2276" width="15.625" style="57" customWidth="1"/>
    <col min="2277" max="2278" width="9.125" style="57" customWidth="1"/>
    <col min="2279" max="2279" width="14" style="57" customWidth="1"/>
    <col min="2280" max="2280" width="10.625" style="57" customWidth="1"/>
    <col min="2281" max="2281" width="11.125" style="57" customWidth="1"/>
    <col min="2282" max="2282" width="10.625" style="57" customWidth="1"/>
    <col min="2283" max="2283" width="10.375" style="57" customWidth="1"/>
    <col min="2284" max="2530" width="8.875" style="57"/>
    <col min="2531" max="2531" width="13.5" style="57" customWidth="1"/>
    <col min="2532" max="2532" width="15.625" style="57" customWidth="1"/>
    <col min="2533" max="2534" width="9.125" style="57" customWidth="1"/>
    <col min="2535" max="2535" width="14" style="57" customWidth="1"/>
    <col min="2536" max="2536" width="10.625" style="57" customWidth="1"/>
    <col min="2537" max="2537" width="11.125" style="57" customWidth="1"/>
    <col min="2538" max="2538" width="10.625" style="57" customWidth="1"/>
    <col min="2539" max="2539" width="10.375" style="57" customWidth="1"/>
    <col min="2540" max="2786" width="8.875" style="57"/>
    <col min="2787" max="2787" width="13.5" style="57" customWidth="1"/>
    <col min="2788" max="2788" width="15.625" style="57" customWidth="1"/>
    <col min="2789" max="2790" width="9.125" style="57" customWidth="1"/>
    <col min="2791" max="2791" width="14" style="57" customWidth="1"/>
    <col min="2792" max="2792" width="10.625" style="57" customWidth="1"/>
    <col min="2793" max="2793" width="11.125" style="57" customWidth="1"/>
    <col min="2794" max="2794" width="10.625" style="57" customWidth="1"/>
    <col min="2795" max="2795" width="10.375" style="57" customWidth="1"/>
    <col min="2796" max="3042" width="8.875" style="57"/>
    <col min="3043" max="3043" width="13.5" style="57" customWidth="1"/>
    <col min="3044" max="3044" width="15.625" style="57" customWidth="1"/>
    <col min="3045" max="3046" width="9.125" style="57" customWidth="1"/>
    <col min="3047" max="3047" width="14" style="57" customWidth="1"/>
    <col min="3048" max="3048" width="10.625" style="57" customWidth="1"/>
    <col min="3049" max="3049" width="11.125" style="57" customWidth="1"/>
    <col min="3050" max="3050" width="10.625" style="57" customWidth="1"/>
    <col min="3051" max="3051" width="10.375" style="57" customWidth="1"/>
    <col min="3052" max="3298" width="8.875" style="57"/>
    <col min="3299" max="3299" width="13.5" style="57" customWidth="1"/>
    <col min="3300" max="3300" width="15.625" style="57" customWidth="1"/>
    <col min="3301" max="3302" width="9.125" style="57" customWidth="1"/>
    <col min="3303" max="3303" width="14" style="57" customWidth="1"/>
    <col min="3304" max="3304" width="10.625" style="57" customWidth="1"/>
    <col min="3305" max="3305" width="11.125" style="57" customWidth="1"/>
    <col min="3306" max="3306" width="10.625" style="57" customWidth="1"/>
    <col min="3307" max="3307" width="10.375" style="57" customWidth="1"/>
    <col min="3308" max="3554" width="8.875" style="57"/>
    <col min="3555" max="3555" width="13.5" style="57" customWidth="1"/>
    <col min="3556" max="3556" width="15.625" style="57" customWidth="1"/>
    <col min="3557" max="3558" width="9.125" style="57" customWidth="1"/>
    <col min="3559" max="3559" width="14" style="57" customWidth="1"/>
    <col min="3560" max="3560" width="10.625" style="57" customWidth="1"/>
    <col min="3561" max="3561" width="11.125" style="57" customWidth="1"/>
    <col min="3562" max="3562" width="10.625" style="57" customWidth="1"/>
    <col min="3563" max="3563" width="10.375" style="57" customWidth="1"/>
    <col min="3564" max="3810" width="8.875" style="57"/>
    <col min="3811" max="3811" width="13.5" style="57" customWidth="1"/>
    <col min="3812" max="3812" width="15.625" style="57" customWidth="1"/>
    <col min="3813" max="3814" width="9.125" style="57" customWidth="1"/>
    <col min="3815" max="3815" width="14" style="57" customWidth="1"/>
    <col min="3816" max="3816" width="10.625" style="57" customWidth="1"/>
    <col min="3817" max="3817" width="11.125" style="57" customWidth="1"/>
    <col min="3818" max="3818" width="10.625" style="57" customWidth="1"/>
    <col min="3819" max="3819" width="10.375" style="57" customWidth="1"/>
    <col min="3820" max="4066" width="8.875" style="57"/>
    <col min="4067" max="4067" width="13.5" style="57" customWidth="1"/>
    <col min="4068" max="4068" width="15.625" style="57" customWidth="1"/>
    <col min="4069" max="4070" width="9.125" style="57" customWidth="1"/>
    <col min="4071" max="4071" width="14" style="57" customWidth="1"/>
    <col min="4072" max="4072" width="10.625" style="57" customWidth="1"/>
    <col min="4073" max="4073" width="11.125" style="57" customWidth="1"/>
    <col min="4074" max="4074" width="10.625" style="57" customWidth="1"/>
    <col min="4075" max="4075" width="10.375" style="57" customWidth="1"/>
    <col min="4076" max="4322" width="8.875" style="57"/>
    <col min="4323" max="4323" width="13.5" style="57" customWidth="1"/>
    <col min="4324" max="4324" width="15.625" style="57" customWidth="1"/>
    <col min="4325" max="4326" width="9.125" style="57" customWidth="1"/>
    <col min="4327" max="4327" width="14" style="57" customWidth="1"/>
    <col min="4328" max="4328" width="10.625" style="57" customWidth="1"/>
    <col min="4329" max="4329" width="11.125" style="57" customWidth="1"/>
    <col min="4330" max="4330" width="10.625" style="57" customWidth="1"/>
    <col min="4331" max="4331" width="10.375" style="57" customWidth="1"/>
    <col min="4332" max="4578" width="8.875" style="57"/>
    <col min="4579" max="4579" width="13.5" style="57" customWidth="1"/>
    <col min="4580" max="4580" width="15.625" style="57" customWidth="1"/>
    <col min="4581" max="4582" width="9.125" style="57" customWidth="1"/>
    <col min="4583" max="4583" width="14" style="57" customWidth="1"/>
    <col min="4584" max="4584" width="10.625" style="57" customWidth="1"/>
    <col min="4585" max="4585" width="11.125" style="57" customWidth="1"/>
    <col min="4586" max="4586" width="10.625" style="57" customWidth="1"/>
    <col min="4587" max="4587" width="10.375" style="57" customWidth="1"/>
    <col min="4588" max="4834" width="8.875" style="57"/>
    <col min="4835" max="4835" width="13.5" style="57" customWidth="1"/>
    <col min="4836" max="4836" width="15.625" style="57" customWidth="1"/>
    <col min="4837" max="4838" width="9.125" style="57" customWidth="1"/>
    <col min="4839" max="4839" width="14" style="57" customWidth="1"/>
    <col min="4840" max="4840" width="10.625" style="57" customWidth="1"/>
    <col min="4841" max="4841" width="11.125" style="57" customWidth="1"/>
    <col min="4842" max="4842" width="10.625" style="57" customWidth="1"/>
    <col min="4843" max="4843" width="10.375" style="57" customWidth="1"/>
    <col min="4844" max="5090" width="8.875" style="57"/>
    <col min="5091" max="5091" width="13.5" style="57" customWidth="1"/>
    <col min="5092" max="5092" width="15.625" style="57" customWidth="1"/>
    <col min="5093" max="5094" width="9.125" style="57" customWidth="1"/>
    <col min="5095" max="5095" width="14" style="57" customWidth="1"/>
    <col min="5096" max="5096" width="10.625" style="57" customWidth="1"/>
    <col min="5097" max="5097" width="11.125" style="57" customWidth="1"/>
    <col min="5098" max="5098" width="10.625" style="57" customWidth="1"/>
    <col min="5099" max="5099" width="10.375" style="57" customWidth="1"/>
    <col min="5100" max="5346" width="8.875" style="57"/>
    <col min="5347" max="5347" width="13.5" style="57" customWidth="1"/>
    <col min="5348" max="5348" width="15.625" style="57" customWidth="1"/>
    <col min="5349" max="5350" width="9.125" style="57" customWidth="1"/>
    <col min="5351" max="5351" width="14" style="57" customWidth="1"/>
    <col min="5352" max="5352" width="10.625" style="57" customWidth="1"/>
    <col min="5353" max="5353" width="11.125" style="57" customWidth="1"/>
    <col min="5354" max="5354" width="10.625" style="57" customWidth="1"/>
    <col min="5355" max="5355" width="10.375" style="57" customWidth="1"/>
    <col min="5356" max="5602" width="8.875" style="57"/>
    <col min="5603" max="5603" width="13.5" style="57" customWidth="1"/>
    <col min="5604" max="5604" width="15.625" style="57" customWidth="1"/>
    <col min="5605" max="5606" width="9.125" style="57" customWidth="1"/>
    <col min="5607" max="5607" width="14" style="57" customWidth="1"/>
    <col min="5608" max="5608" width="10.625" style="57" customWidth="1"/>
    <col min="5609" max="5609" width="11.125" style="57" customWidth="1"/>
    <col min="5610" max="5610" width="10.625" style="57" customWidth="1"/>
    <col min="5611" max="5611" width="10.375" style="57" customWidth="1"/>
    <col min="5612" max="5858" width="8.875" style="57"/>
    <col min="5859" max="5859" width="13.5" style="57" customWidth="1"/>
    <col min="5860" max="5860" width="15.625" style="57" customWidth="1"/>
    <col min="5861" max="5862" width="9.125" style="57" customWidth="1"/>
    <col min="5863" max="5863" width="14" style="57" customWidth="1"/>
    <col min="5864" max="5864" width="10.625" style="57" customWidth="1"/>
    <col min="5865" max="5865" width="11.125" style="57" customWidth="1"/>
    <col min="5866" max="5866" width="10.625" style="57" customWidth="1"/>
    <col min="5867" max="5867" width="10.375" style="57" customWidth="1"/>
    <col min="5868" max="6114" width="8.875" style="57"/>
    <col min="6115" max="6115" width="13.5" style="57" customWidth="1"/>
    <col min="6116" max="6116" width="15.625" style="57" customWidth="1"/>
    <col min="6117" max="6118" width="9.125" style="57" customWidth="1"/>
    <col min="6119" max="6119" width="14" style="57" customWidth="1"/>
    <col min="6120" max="6120" width="10.625" style="57" customWidth="1"/>
    <col min="6121" max="6121" width="11.125" style="57" customWidth="1"/>
    <col min="6122" max="6122" width="10.625" style="57" customWidth="1"/>
    <col min="6123" max="6123" width="10.375" style="57" customWidth="1"/>
    <col min="6124" max="6370" width="8.875" style="57"/>
    <col min="6371" max="6371" width="13.5" style="57" customWidth="1"/>
    <col min="6372" max="6372" width="15.625" style="57" customWidth="1"/>
    <col min="6373" max="6374" width="9.125" style="57" customWidth="1"/>
    <col min="6375" max="6375" width="14" style="57" customWidth="1"/>
    <col min="6376" max="6376" width="10.625" style="57" customWidth="1"/>
    <col min="6377" max="6377" width="11.125" style="57" customWidth="1"/>
    <col min="6378" max="6378" width="10.625" style="57" customWidth="1"/>
    <col min="6379" max="6379" width="10.375" style="57" customWidth="1"/>
    <col min="6380" max="6626" width="8.875" style="57"/>
    <col min="6627" max="6627" width="13.5" style="57" customWidth="1"/>
    <col min="6628" max="6628" width="15.625" style="57" customWidth="1"/>
    <col min="6629" max="6630" width="9.125" style="57" customWidth="1"/>
    <col min="6631" max="6631" width="14" style="57" customWidth="1"/>
    <col min="6632" max="6632" width="10.625" style="57" customWidth="1"/>
    <col min="6633" max="6633" width="11.125" style="57" customWidth="1"/>
    <col min="6634" max="6634" width="10.625" style="57" customWidth="1"/>
    <col min="6635" max="6635" width="10.375" style="57" customWidth="1"/>
    <col min="6636" max="6882" width="8.875" style="57"/>
    <col min="6883" max="6883" width="13.5" style="57" customWidth="1"/>
    <col min="6884" max="6884" width="15.625" style="57" customWidth="1"/>
    <col min="6885" max="6886" width="9.125" style="57" customWidth="1"/>
    <col min="6887" max="6887" width="14" style="57" customWidth="1"/>
    <col min="6888" max="6888" width="10.625" style="57" customWidth="1"/>
    <col min="6889" max="6889" width="11.125" style="57" customWidth="1"/>
    <col min="6890" max="6890" width="10.625" style="57" customWidth="1"/>
    <col min="6891" max="6891" width="10.375" style="57" customWidth="1"/>
    <col min="6892" max="7138" width="8.875" style="57"/>
    <col min="7139" max="7139" width="13.5" style="57" customWidth="1"/>
    <col min="7140" max="7140" width="15.625" style="57" customWidth="1"/>
    <col min="7141" max="7142" width="9.125" style="57" customWidth="1"/>
    <col min="7143" max="7143" width="14" style="57" customWidth="1"/>
    <col min="7144" max="7144" width="10.625" style="57" customWidth="1"/>
    <col min="7145" max="7145" width="11.125" style="57" customWidth="1"/>
    <col min="7146" max="7146" width="10.625" style="57" customWidth="1"/>
    <col min="7147" max="7147" width="10.375" style="57" customWidth="1"/>
    <col min="7148" max="7394" width="8.875" style="57"/>
    <col min="7395" max="7395" width="13.5" style="57" customWidth="1"/>
    <col min="7396" max="7396" width="15.625" style="57" customWidth="1"/>
    <col min="7397" max="7398" width="9.125" style="57" customWidth="1"/>
    <col min="7399" max="7399" width="14" style="57" customWidth="1"/>
    <col min="7400" max="7400" width="10.625" style="57" customWidth="1"/>
    <col min="7401" max="7401" width="11.125" style="57" customWidth="1"/>
    <col min="7402" max="7402" width="10.625" style="57" customWidth="1"/>
    <col min="7403" max="7403" width="10.375" style="57" customWidth="1"/>
    <col min="7404" max="7650" width="8.875" style="57"/>
    <col min="7651" max="7651" width="13.5" style="57" customWidth="1"/>
    <col min="7652" max="7652" width="15.625" style="57" customWidth="1"/>
    <col min="7653" max="7654" width="9.125" style="57" customWidth="1"/>
    <col min="7655" max="7655" width="14" style="57" customWidth="1"/>
    <col min="7656" max="7656" width="10.625" style="57" customWidth="1"/>
    <col min="7657" max="7657" width="11.125" style="57" customWidth="1"/>
    <col min="7658" max="7658" width="10.625" style="57" customWidth="1"/>
    <col min="7659" max="7659" width="10.375" style="57" customWidth="1"/>
    <col min="7660" max="7906" width="8.875" style="57"/>
    <col min="7907" max="7907" width="13.5" style="57" customWidth="1"/>
    <col min="7908" max="7908" width="15.625" style="57" customWidth="1"/>
    <col min="7909" max="7910" width="9.125" style="57" customWidth="1"/>
    <col min="7911" max="7911" width="14" style="57" customWidth="1"/>
    <col min="7912" max="7912" width="10.625" style="57" customWidth="1"/>
    <col min="7913" max="7913" width="11.125" style="57" customWidth="1"/>
    <col min="7914" max="7914" width="10.625" style="57" customWidth="1"/>
    <col min="7915" max="7915" width="10.375" style="57" customWidth="1"/>
    <col min="7916" max="8162" width="8.875" style="57"/>
    <col min="8163" max="8163" width="13.5" style="57" customWidth="1"/>
    <col min="8164" max="8164" width="15.625" style="57" customWidth="1"/>
    <col min="8165" max="8166" width="9.125" style="57" customWidth="1"/>
    <col min="8167" max="8167" width="14" style="57" customWidth="1"/>
    <col min="8168" max="8168" width="10.625" style="57" customWidth="1"/>
    <col min="8169" max="8169" width="11.125" style="57" customWidth="1"/>
    <col min="8170" max="8170" width="10.625" style="57" customWidth="1"/>
    <col min="8171" max="8171" width="10.375" style="57" customWidth="1"/>
    <col min="8172" max="8418" width="8.875" style="57"/>
    <col min="8419" max="8419" width="13.5" style="57" customWidth="1"/>
    <col min="8420" max="8420" width="15.625" style="57" customWidth="1"/>
    <col min="8421" max="8422" width="9.125" style="57" customWidth="1"/>
    <col min="8423" max="8423" width="14" style="57" customWidth="1"/>
    <col min="8424" max="8424" width="10.625" style="57" customWidth="1"/>
    <col min="8425" max="8425" width="11.125" style="57" customWidth="1"/>
    <col min="8426" max="8426" width="10.625" style="57" customWidth="1"/>
    <col min="8427" max="8427" width="10.375" style="57" customWidth="1"/>
    <col min="8428" max="8674" width="8.875" style="57"/>
    <col min="8675" max="8675" width="13.5" style="57" customWidth="1"/>
    <col min="8676" max="8676" width="15.625" style="57" customWidth="1"/>
    <col min="8677" max="8678" width="9.125" style="57" customWidth="1"/>
    <col min="8679" max="8679" width="14" style="57" customWidth="1"/>
    <col min="8680" max="8680" width="10.625" style="57" customWidth="1"/>
    <col min="8681" max="8681" width="11.125" style="57" customWidth="1"/>
    <col min="8682" max="8682" width="10.625" style="57" customWidth="1"/>
    <col min="8683" max="8683" width="10.375" style="57" customWidth="1"/>
    <col min="8684" max="8930" width="8.875" style="57"/>
    <col min="8931" max="8931" width="13.5" style="57" customWidth="1"/>
    <col min="8932" max="8932" width="15.625" style="57" customWidth="1"/>
    <col min="8933" max="8934" width="9.125" style="57" customWidth="1"/>
    <col min="8935" max="8935" width="14" style="57" customWidth="1"/>
    <col min="8936" max="8936" width="10.625" style="57" customWidth="1"/>
    <col min="8937" max="8937" width="11.125" style="57" customWidth="1"/>
    <col min="8938" max="8938" width="10.625" style="57" customWidth="1"/>
    <col min="8939" max="8939" width="10.375" style="57" customWidth="1"/>
    <col min="8940" max="9186" width="8.875" style="57"/>
    <col min="9187" max="9187" width="13.5" style="57" customWidth="1"/>
    <col min="9188" max="9188" width="15.625" style="57" customWidth="1"/>
    <col min="9189" max="9190" width="9.125" style="57" customWidth="1"/>
    <col min="9191" max="9191" width="14" style="57" customWidth="1"/>
    <col min="9192" max="9192" width="10.625" style="57" customWidth="1"/>
    <col min="9193" max="9193" width="11.125" style="57" customWidth="1"/>
    <col min="9194" max="9194" width="10.625" style="57" customWidth="1"/>
    <col min="9195" max="9195" width="10.375" style="57" customWidth="1"/>
    <col min="9196" max="9442" width="8.875" style="57"/>
    <col min="9443" max="9443" width="13.5" style="57" customWidth="1"/>
    <col min="9444" max="9444" width="15.625" style="57" customWidth="1"/>
    <col min="9445" max="9446" width="9.125" style="57" customWidth="1"/>
    <col min="9447" max="9447" width="14" style="57" customWidth="1"/>
    <col min="9448" max="9448" width="10.625" style="57" customWidth="1"/>
    <col min="9449" max="9449" width="11.125" style="57" customWidth="1"/>
    <col min="9450" max="9450" width="10.625" style="57" customWidth="1"/>
    <col min="9451" max="9451" width="10.375" style="57" customWidth="1"/>
    <col min="9452" max="9698" width="8.875" style="57"/>
    <col min="9699" max="9699" width="13.5" style="57" customWidth="1"/>
    <col min="9700" max="9700" width="15.625" style="57" customWidth="1"/>
    <col min="9701" max="9702" width="9.125" style="57" customWidth="1"/>
    <col min="9703" max="9703" width="14" style="57" customWidth="1"/>
    <col min="9704" max="9704" width="10.625" style="57" customWidth="1"/>
    <col min="9705" max="9705" width="11.125" style="57" customWidth="1"/>
    <col min="9706" max="9706" width="10.625" style="57" customWidth="1"/>
    <col min="9707" max="9707" width="10.375" style="57" customWidth="1"/>
    <col min="9708" max="9954" width="8.875" style="57"/>
    <col min="9955" max="9955" width="13.5" style="57" customWidth="1"/>
    <col min="9956" max="9956" width="15.625" style="57" customWidth="1"/>
    <col min="9957" max="9958" width="9.125" style="57" customWidth="1"/>
    <col min="9959" max="9959" width="14" style="57" customWidth="1"/>
    <col min="9960" max="9960" width="10.625" style="57" customWidth="1"/>
    <col min="9961" max="9961" width="11.125" style="57" customWidth="1"/>
    <col min="9962" max="9962" width="10.625" style="57" customWidth="1"/>
    <col min="9963" max="9963" width="10.375" style="57" customWidth="1"/>
    <col min="9964" max="10210" width="8.875" style="57"/>
    <col min="10211" max="10211" width="13.5" style="57" customWidth="1"/>
    <col min="10212" max="10212" width="15.625" style="57" customWidth="1"/>
    <col min="10213" max="10214" width="9.125" style="57" customWidth="1"/>
    <col min="10215" max="10215" width="14" style="57" customWidth="1"/>
    <col min="10216" max="10216" width="10.625" style="57" customWidth="1"/>
    <col min="10217" max="10217" width="11.125" style="57" customWidth="1"/>
    <col min="10218" max="10218" width="10.625" style="57" customWidth="1"/>
    <col min="10219" max="10219" width="10.375" style="57" customWidth="1"/>
    <col min="10220" max="10466" width="8.875" style="57"/>
    <col min="10467" max="10467" width="13.5" style="57" customWidth="1"/>
    <col min="10468" max="10468" width="15.625" style="57" customWidth="1"/>
    <col min="10469" max="10470" width="9.125" style="57" customWidth="1"/>
    <col min="10471" max="10471" width="14" style="57" customWidth="1"/>
    <col min="10472" max="10472" width="10.625" style="57" customWidth="1"/>
    <col min="10473" max="10473" width="11.125" style="57" customWidth="1"/>
    <col min="10474" max="10474" width="10.625" style="57" customWidth="1"/>
    <col min="10475" max="10475" width="10.375" style="57" customWidth="1"/>
    <col min="10476" max="10722" width="8.875" style="57"/>
    <col min="10723" max="10723" width="13.5" style="57" customWidth="1"/>
    <col min="10724" max="10724" width="15.625" style="57" customWidth="1"/>
    <col min="10725" max="10726" width="9.125" style="57" customWidth="1"/>
    <col min="10727" max="10727" width="14" style="57" customWidth="1"/>
    <col min="10728" max="10728" width="10.625" style="57" customWidth="1"/>
    <col min="10729" max="10729" width="11.125" style="57" customWidth="1"/>
    <col min="10730" max="10730" width="10.625" style="57" customWidth="1"/>
    <col min="10731" max="10731" width="10.375" style="57" customWidth="1"/>
    <col min="10732" max="10978" width="8.875" style="57"/>
    <col min="10979" max="10979" width="13.5" style="57" customWidth="1"/>
    <col min="10980" max="10980" width="15.625" style="57" customWidth="1"/>
    <col min="10981" max="10982" width="9.125" style="57" customWidth="1"/>
    <col min="10983" max="10983" width="14" style="57" customWidth="1"/>
    <col min="10984" max="10984" width="10.625" style="57" customWidth="1"/>
    <col min="10985" max="10985" width="11.125" style="57" customWidth="1"/>
    <col min="10986" max="10986" width="10.625" style="57" customWidth="1"/>
    <col min="10987" max="10987" width="10.375" style="57" customWidth="1"/>
    <col min="10988" max="11234" width="8.875" style="57"/>
    <col min="11235" max="11235" width="13.5" style="57" customWidth="1"/>
    <col min="11236" max="11236" width="15.625" style="57" customWidth="1"/>
    <col min="11237" max="11238" width="9.125" style="57" customWidth="1"/>
    <col min="11239" max="11239" width="14" style="57" customWidth="1"/>
    <col min="11240" max="11240" width="10.625" style="57" customWidth="1"/>
    <col min="11241" max="11241" width="11.125" style="57" customWidth="1"/>
    <col min="11242" max="11242" width="10.625" style="57" customWidth="1"/>
    <col min="11243" max="11243" width="10.375" style="57" customWidth="1"/>
    <col min="11244" max="11490" width="8.875" style="57"/>
    <col min="11491" max="11491" width="13.5" style="57" customWidth="1"/>
    <col min="11492" max="11492" width="15.625" style="57" customWidth="1"/>
    <col min="11493" max="11494" width="9.125" style="57" customWidth="1"/>
    <col min="11495" max="11495" width="14" style="57" customWidth="1"/>
    <col min="11496" max="11496" width="10.625" style="57" customWidth="1"/>
    <col min="11497" max="11497" width="11.125" style="57" customWidth="1"/>
    <col min="11498" max="11498" width="10.625" style="57" customWidth="1"/>
    <col min="11499" max="11499" width="10.375" style="57" customWidth="1"/>
    <col min="11500" max="11746" width="8.875" style="57"/>
    <col min="11747" max="11747" width="13.5" style="57" customWidth="1"/>
    <col min="11748" max="11748" width="15.625" style="57" customWidth="1"/>
    <col min="11749" max="11750" width="9.125" style="57" customWidth="1"/>
    <col min="11751" max="11751" width="14" style="57" customWidth="1"/>
    <col min="11752" max="11752" width="10.625" style="57" customWidth="1"/>
    <col min="11753" max="11753" width="11.125" style="57" customWidth="1"/>
    <col min="11754" max="11754" width="10.625" style="57" customWidth="1"/>
    <col min="11755" max="11755" width="10.375" style="57" customWidth="1"/>
    <col min="11756" max="12002" width="8.875" style="57"/>
    <col min="12003" max="12003" width="13.5" style="57" customWidth="1"/>
    <col min="12004" max="12004" width="15.625" style="57" customWidth="1"/>
    <col min="12005" max="12006" width="9.125" style="57" customWidth="1"/>
    <col min="12007" max="12007" width="14" style="57" customWidth="1"/>
    <col min="12008" max="12008" width="10.625" style="57" customWidth="1"/>
    <col min="12009" max="12009" width="11.125" style="57" customWidth="1"/>
    <col min="12010" max="12010" width="10.625" style="57" customWidth="1"/>
    <col min="12011" max="12011" width="10.375" style="57" customWidth="1"/>
    <col min="12012" max="12258" width="8.875" style="57"/>
    <col min="12259" max="12259" width="13.5" style="57" customWidth="1"/>
    <col min="12260" max="12260" width="15.625" style="57" customWidth="1"/>
    <col min="12261" max="12262" width="9.125" style="57" customWidth="1"/>
    <col min="12263" max="12263" width="14" style="57" customWidth="1"/>
    <col min="12264" max="12264" width="10.625" style="57" customWidth="1"/>
    <col min="12265" max="12265" width="11.125" style="57" customWidth="1"/>
    <col min="12266" max="12266" width="10.625" style="57" customWidth="1"/>
    <col min="12267" max="12267" width="10.375" style="57" customWidth="1"/>
    <col min="12268" max="12514" width="8.875" style="57"/>
    <col min="12515" max="12515" width="13.5" style="57" customWidth="1"/>
    <col min="12516" max="12516" width="15.625" style="57" customWidth="1"/>
    <col min="12517" max="12518" width="9.125" style="57" customWidth="1"/>
    <col min="12519" max="12519" width="14" style="57" customWidth="1"/>
    <col min="12520" max="12520" width="10.625" style="57" customWidth="1"/>
    <col min="12521" max="12521" width="11.125" style="57" customWidth="1"/>
    <col min="12522" max="12522" width="10.625" style="57" customWidth="1"/>
    <col min="12523" max="12523" width="10.375" style="57" customWidth="1"/>
    <col min="12524" max="12770" width="8.875" style="57"/>
    <col min="12771" max="12771" width="13.5" style="57" customWidth="1"/>
    <col min="12772" max="12772" width="15.625" style="57" customWidth="1"/>
    <col min="12773" max="12774" width="9.125" style="57" customWidth="1"/>
    <col min="12775" max="12775" width="14" style="57" customWidth="1"/>
    <col min="12776" max="12776" width="10.625" style="57" customWidth="1"/>
    <col min="12777" max="12777" width="11.125" style="57" customWidth="1"/>
    <col min="12778" max="12778" width="10.625" style="57" customWidth="1"/>
    <col min="12779" max="12779" width="10.375" style="57" customWidth="1"/>
    <col min="12780" max="13026" width="8.875" style="57"/>
    <col min="13027" max="13027" width="13.5" style="57" customWidth="1"/>
    <col min="13028" max="13028" width="15.625" style="57" customWidth="1"/>
    <col min="13029" max="13030" width="9.125" style="57" customWidth="1"/>
    <col min="13031" max="13031" width="14" style="57" customWidth="1"/>
    <col min="13032" max="13032" width="10.625" style="57" customWidth="1"/>
    <col min="13033" max="13033" width="11.125" style="57" customWidth="1"/>
    <col min="13034" max="13034" width="10.625" style="57" customWidth="1"/>
    <col min="13035" max="13035" width="10.375" style="57" customWidth="1"/>
    <col min="13036" max="13282" width="8.875" style="57"/>
    <col min="13283" max="13283" width="13.5" style="57" customWidth="1"/>
    <col min="13284" max="13284" width="15.625" style="57" customWidth="1"/>
    <col min="13285" max="13286" width="9.125" style="57" customWidth="1"/>
    <col min="13287" max="13287" width="14" style="57" customWidth="1"/>
    <col min="13288" max="13288" width="10.625" style="57" customWidth="1"/>
    <col min="13289" max="13289" width="11.125" style="57" customWidth="1"/>
    <col min="13290" max="13290" width="10.625" style="57" customWidth="1"/>
    <col min="13291" max="13291" width="10.375" style="57" customWidth="1"/>
    <col min="13292" max="13538" width="8.875" style="57"/>
    <col min="13539" max="13539" width="13.5" style="57" customWidth="1"/>
    <col min="13540" max="13540" width="15.625" style="57" customWidth="1"/>
    <col min="13541" max="13542" width="9.125" style="57" customWidth="1"/>
    <col min="13543" max="13543" width="14" style="57" customWidth="1"/>
    <col min="13544" max="13544" width="10.625" style="57" customWidth="1"/>
    <col min="13545" max="13545" width="11.125" style="57" customWidth="1"/>
    <col min="13546" max="13546" width="10.625" style="57" customWidth="1"/>
    <col min="13547" max="13547" width="10.375" style="57" customWidth="1"/>
    <col min="13548" max="13794" width="8.875" style="57"/>
    <col min="13795" max="13795" width="13.5" style="57" customWidth="1"/>
    <col min="13796" max="13796" width="15.625" style="57" customWidth="1"/>
    <col min="13797" max="13798" width="9.125" style="57" customWidth="1"/>
    <col min="13799" max="13799" width="14" style="57" customWidth="1"/>
    <col min="13800" max="13800" width="10.625" style="57" customWidth="1"/>
    <col min="13801" max="13801" width="11.125" style="57" customWidth="1"/>
    <col min="13802" max="13802" width="10.625" style="57" customWidth="1"/>
    <col min="13803" max="13803" width="10.375" style="57" customWidth="1"/>
    <col min="13804" max="14050" width="8.875" style="57"/>
    <col min="14051" max="14051" width="13.5" style="57" customWidth="1"/>
    <col min="14052" max="14052" width="15.625" style="57" customWidth="1"/>
    <col min="14053" max="14054" width="9.125" style="57" customWidth="1"/>
    <col min="14055" max="14055" width="14" style="57" customWidth="1"/>
    <col min="14056" max="14056" width="10.625" style="57" customWidth="1"/>
    <col min="14057" max="14057" width="11.125" style="57" customWidth="1"/>
    <col min="14058" max="14058" width="10.625" style="57" customWidth="1"/>
    <col min="14059" max="14059" width="10.375" style="57" customWidth="1"/>
    <col min="14060" max="14306" width="8.875" style="57"/>
    <col min="14307" max="14307" width="13.5" style="57" customWidth="1"/>
    <col min="14308" max="14308" width="15.625" style="57" customWidth="1"/>
    <col min="14309" max="14310" width="9.125" style="57" customWidth="1"/>
    <col min="14311" max="14311" width="14" style="57" customWidth="1"/>
    <col min="14312" max="14312" width="10.625" style="57" customWidth="1"/>
    <col min="14313" max="14313" width="11.125" style="57" customWidth="1"/>
    <col min="14314" max="14314" width="10.625" style="57" customWidth="1"/>
    <col min="14315" max="14315" width="10.375" style="57" customWidth="1"/>
    <col min="14316" max="14562" width="8.875" style="57"/>
    <col min="14563" max="14563" width="13.5" style="57" customWidth="1"/>
    <col min="14564" max="14564" width="15.625" style="57" customWidth="1"/>
    <col min="14565" max="14566" width="9.125" style="57" customWidth="1"/>
    <col min="14567" max="14567" width="14" style="57" customWidth="1"/>
    <col min="14568" max="14568" width="10.625" style="57" customWidth="1"/>
    <col min="14569" max="14569" width="11.125" style="57" customWidth="1"/>
    <col min="14570" max="14570" width="10.625" style="57" customWidth="1"/>
    <col min="14571" max="14571" width="10.375" style="57" customWidth="1"/>
    <col min="14572" max="14818" width="8.875" style="57"/>
    <col min="14819" max="14819" width="13.5" style="57" customWidth="1"/>
    <col min="14820" max="14820" width="15.625" style="57" customWidth="1"/>
    <col min="14821" max="14822" width="9.125" style="57" customWidth="1"/>
    <col min="14823" max="14823" width="14" style="57" customWidth="1"/>
    <col min="14824" max="14824" width="10.625" style="57" customWidth="1"/>
    <col min="14825" max="14825" width="11.125" style="57" customWidth="1"/>
    <col min="14826" max="14826" width="10.625" style="57" customWidth="1"/>
    <col min="14827" max="14827" width="10.375" style="57" customWidth="1"/>
    <col min="14828" max="15074" width="8.875" style="57"/>
    <col min="15075" max="15075" width="13.5" style="57" customWidth="1"/>
    <col min="15076" max="15076" width="15.625" style="57" customWidth="1"/>
    <col min="15077" max="15078" width="9.125" style="57" customWidth="1"/>
    <col min="15079" max="15079" width="14" style="57" customWidth="1"/>
    <col min="15080" max="15080" width="10.625" style="57" customWidth="1"/>
    <col min="15081" max="15081" width="11.125" style="57" customWidth="1"/>
    <col min="15082" max="15082" width="10.625" style="57" customWidth="1"/>
    <col min="15083" max="15083" width="10.375" style="57" customWidth="1"/>
    <col min="15084" max="15330" width="8.875" style="57"/>
    <col min="15331" max="15331" width="13.5" style="57" customWidth="1"/>
    <col min="15332" max="15332" width="15.625" style="57" customWidth="1"/>
    <col min="15333" max="15334" width="9.125" style="57" customWidth="1"/>
    <col min="15335" max="15335" width="14" style="57" customWidth="1"/>
    <col min="15336" max="15336" width="10.625" style="57" customWidth="1"/>
    <col min="15337" max="15337" width="11.125" style="57" customWidth="1"/>
    <col min="15338" max="15338" width="10.625" style="57" customWidth="1"/>
    <col min="15339" max="15339" width="10.375" style="57" customWidth="1"/>
    <col min="15340" max="15586" width="8.875" style="57"/>
    <col min="15587" max="15587" width="13.5" style="57" customWidth="1"/>
    <col min="15588" max="15588" width="15.625" style="57" customWidth="1"/>
    <col min="15589" max="15590" width="9.125" style="57" customWidth="1"/>
    <col min="15591" max="15591" width="14" style="57" customWidth="1"/>
    <col min="15592" max="15592" width="10.625" style="57" customWidth="1"/>
    <col min="15593" max="15593" width="11.125" style="57" customWidth="1"/>
    <col min="15594" max="15594" width="10.625" style="57" customWidth="1"/>
    <col min="15595" max="15595" width="10.375" style="57" customWidth="1"/>
    <col min="15596" max="15842" width="8.875" style="57"/>
    <col min="15843" max="15843" width="13.5" style="57" customWidth="1"/>
    <col min="15844" max="15844" width="15.625" style="57" customWidth="1"/>
    <col min="15845" max="15846" width="9.125" style="57" customWidth="1"/>
    <col min="15847" max="15847" width="14" style="57" customWidth="1"/>
    <col min="15848" max="15848" width="10.625" style="57" customWidth="1"/>
    <col min="15849" max="15849" width="11.125" style="57" customWidth="1"/>
    <col min="15850" max="15850" width="10.625" style="57" customWidth="1"/>
    <col min="15851" max="15851" width="10.375" style="57" customWidth="1"/>
    <col min="15852" max="16098" width="8.875" style="57"/>
    <col min="16099" max="16099" width="13.5" style="57" customWidth="1"/>
    <col min="16100" max="16100" width="15.625" style="57" customWidth="1"/>
    <col min="16101" max="16102" width="9.125" style="57" customWidth="1"/>
    <col min="16103" max="16103" width="14" style="57" customWidth="1"/>
    <col min="16104" max="16104" width="10.625" style="57" customWidth="1"/>
    <col min="16105" max="16105" width="11.125" style="57" customWidth="1"/>
    <col min="16106" max="16106" width="10.625" style="57" customWidth="1"/>
    <col min="16107" max="16107" width="10.375" style="57" customWidth="1"/>
    <col min="16108" max="16361" width="8.875" style="57"/>
    <col min="16362" max="16383" width="8.875" style="57" customWidth="1"/>
    <col min="16384" max="16384" width="8.875" style="57"/>
  </cols>
  <sheetData>
    <row r="1" spans="1:18" ht="30.6" customHeight="1">
      <c r="A1" s="239" t="s">
        <v>162</v>
      </c>
      <c r="B1" s="239"/>
      <c r="C1" s="239"/>
      <c r="D1" s="239"/>
      <c r="E1" s="239"/>
      <c r="F1" s="239"/>
      <c r="G1" s="239"/>
      <c r="H1" s="239"/>
      <c r="I1" s="239"/>
      <c r="J1" s="239"/>
      <c r="K1" s="239"/>
      <c r="L1" s="225" t="s">
        <v>413</v>
      </c>
    </row>
    <row r="2" spans="1:18" s="103" customFormat="1" ht="21.75" customHeight="1">
      <c r="A2" s="277"/>
      <c r="B2" s="279" t="s">
        <v>114</v>
      </c>
      <c r="C2" s="282" t="s">
        <v>111</v>
      </c>
      <c r="D2" s="277"/>
      <c r="E2" s="277"/>
      <c r="F2" s="284" t="s">
        <v>57</v>
      </c>
      <c r="G2" s="284"/>
      <c r="H2" s="284"/>
      <c r="I2" s="284"/>
      <c r="J2" s="284"/>
      <c r="K2" s="284"/>
    </row>
    <row r="3" spans="1:18" s="103" customFormat="1" ht="21.75" customHeight="1">
      <c r="A3" s="278"/>
      <c r="B3" s="280"/>
      <c r="C3" s="283"/>
      <c r="D3" s="283"/>
      <c r="E3" s="283"/>
      <c r="F3" s="285" t="s">
        <v>56</v>
      </c>
      <c r="G3" s="285"/>
      <c r="H3" s="285"/>
      <c r="I3" s="285" t="s">
        <v>55</v>
      </c>
      <c r="J3" s="285"/>
      <c r="K3" s="285"/>
    </row>
    <row r="4" spans="1:18" s="103" customFormat="1" ht="21.75" customHeight="1">
      <c r="A4" s="278"/>
      <c r="B4" s="281"/>
      <c r="C4" s="25" t="s">
        <v>113</v>
      </c>
      <c r="D4" s="11" t="s">
        <v>28</v>
      </c>
      <c r="E4" s="11" t="s">
        <v>54</v>
      </c>
      <c r="F4" s="15" t="s">
        <v>53</v>
      </c>
      <c r="G4" s="14" t="s">
        <v>52</v>
      </c>
      <c r="H4" s="11" t="s">
        <v>28</v>
      </c>
      <c r="I4" s="15" t="s">
        <v>53</v>
      </c>
      <c r="J4" s="14" t="s">
        <v>52</v>
      </c>
      <c r="K4" s="16" t="s">
        <v>28</v>
      </c>
    </row>
    <row r="5" spans="1:18" ht="18.75" hidden="1" customHeight="1">
      <c r="A5" s="2" t="s">
        <v>248</v>
      </c>
      <c r="B5" s="17">
        <v>3794020</v>
      </c>
      <c r="C5" s="18">
        <v>16743</v>
      </c>
      <c r="D5" s="19">
        <v>6.3890436468262752</v>
      </c>
      <c r="E5" s="20">
        <v>441.29972957443556</v>
      </c>
      <c r="F5" s="18">
        <v>124017</v>
      </c>
      <c r="G5" s="21">
        <v>8471</v>
      </c>
      <c r="H5" s="20">
        <v>6.8305151713071597</v>
      </c>
      <c r="I5" s="18">
        <v>49465</v>
      </c>
      <c r="J5" s="21">
        <v>1256</v>
      </c>
      <c r="K5" s="20">
        <v>2.5391691094713433</v>
      </c>
    </row>
    <row r="6" spans="1:18" ht="18.75" customHeight="1">
      <c r="A6" s="2" t="s">
        <v>249</v>
      </c>
      <c r="B6" s="17">
        <v>3976413</v>
      </c>
      <c r="C6" s="18">
        <v>18392</v>
      </c>
      <c r="D6" s="19">
        <v>7.2037914691943126</v>
      </c>
      <c r="E6" s="20">
        <f>C6/B6*100000</f>
        <v>462.52740849604902</v>
      </c>
      <c r="F6" s="18">
        <v>120445</v>
      </c>
      <c r="G6" s="21">
        <v>8916</v>
      </c>
      <c r="H6" s="20">
        <f>G6/F6*100</f>
        <v>7.4025488812320974</v>
      </c>
      <c r="I6" s="18">
        <v>47820</v>
      </c>
      <c r="J6" s="21">
        <v>1212</v>
      </c>
      <c r="K6" s="20">
        <f>J6/I6*100</f>
        <v>2.5345043914680052</v>
      </c>
      <c r="L6" s="20"/>
      <c r="M6" s="30"/>
      <c r="N6" s="20"/>
      <c r="O6" s="166"/>
      <c r="P6" s="166"/>
      <c r="Q6" s="166"/>
      <c r="R6" s="166"/>
    </row>
    <row r="7" spans="1:18" ht="18.75" customHeight="1">
      <c r="A7" s="2" t="s">
        <v>250</v>
      </c>
      <c r="B7" s="17">
        <v>4162208</v>
      </c>
      <c r="C7" s="18">
        <v>22437</v>
      </c>
      <c r="D7" s="19">
        <v>8.5767365053153064</v>
      </c>
      <c r="E7" s="20">
        <f t="shared" ref="E7:E15" si="0">C7/B7*100000</f>
        <v>539.06484250666949</v>
      </c>
      <c r="F7" s="18">
        <v>142411</v>
      </c>
      <c r="G7" s="21">
        <v>11913</v>
      </c>
      <c r="H7" s="20">
        <f t="shared" ref="H7:H15" si="1">G7/F7*100</f>
        <v>8.3652245964146026</v>
      </c>
      <c r="I7" s="18">
        <v>45795</v>
      </c>
      <c r="J7" s="21">
        <v>1181</v>
      </c>
      <c r="K7" s="20">
        <f t="shared" ref="K7:K15" si="2">J7/I7*100</f>
        <v>2.5788841576591328</v>
      </c>
      <c r="L7" s="20"/>
      <c r="M7" s="30"/>
      <c r="N7" s="20"/>
      <c r="O7" s="166"/>
      <c r="P7" s="166"/>
      <c r="Q7" s="166"/>
      <c r="R7" s="166"/>
    </row>
    <row r="8" spans="1:18" ht="18.75" customHeight="1">
      <c r="A8" s="2" t="s">
        <v>251</v>
      </c>
      <c r="B8" s="17">
        <v>4357158</v>
      </c>
      <c r="C8" s="18">
        <v>22256</v>
      </c>
      <c r="D8" s="19">
        <v>8.2645119125423321</v>
      </c>
      <c r="E8" s="20">
        <f t="shared" si="0"/>
        <v>510.79166741256569</v>
      </c>
      <c r="F8" s="18">
        <v>137395</v>
      </c>
      <c r="G8" s="21">
        <v>13068</v>
      </c>
      <c r="H8" s="20">
        <f t="shared" si="1"/>
        <v>9.5112631464027064</v>
      </c>
      <c r="I8" s="18">
        <v>47307</v>
      </c>
      <c r="J8" s="21">
        <v>1577</v>
      </c>
      <c r="K8" s="20">
        <f t="shared" si="2"/>
        <v>3.3335447185405966</v>
      </c>
      <c r="L8" s="20"/>
      <c r="M8" s="30"/>
      <c r="N8" s="20"/>
      <c r="O8" s="166"/>
      <c r="P8" s="166"/>
      <c r="Q8" s="166"/>
      <c r="R8" s="166"/>
    </row>
    <row r="9" spans="1:18" ht="18.75" customHeight="1">
      <c r="A9" s="2" t="s">
        <v>252</v>
      </c>
      <c r="B9" s="17">
        <v>4559216</v>
      </c>
      <c r="C9" s="18">
        <v>23060</v>
      </c>
      <c r="D9" s="19">
        <v>8.4525524435793962</v>
      </c>
      <c r="E9" s="20">
        <f t="shared" si="0"/>
        <v>505.78871455092275</v>
      </c>
      <c r="F9" s="18">
        <v>129687</v>
      </c>
      <c r="G9" s="21">
        <v>13078</v>
      </c>
      <c r="H9" s="20">
        <f t="shared" si="1"/>
        <v>10.084279843006623</v>
      </c>
      <c r="I9" s="18">
        <v>51044</v>
      </c>
      <c r="J9" s="21">
        <v>1591</v>
      </c>
      <c r="K9" s="20">
        <f t="shared" si="2"/>
        <v>3.1169187367761149</v>
      </c>
      <c r="L9" s="20"/>
      <c r="M9" s="30"/>
      <c r="N9" s="20"/>
      <c r="O9" s="166"/>
      <c r="P9" s="166"/>
      <c r="Q9" s="166"/>
      <c r="R9" s="166"/>
    </row>
    <row r="10" spans="1:18" ht="18.75" customHeight="1">
      <c r="A10" s="2" t="s">
        <v>253</v>
      </c>
      <c r="B10" s="17">
        <v>4754999</v>
      </c>
      <c r="C10" s="18">
        <v>25344</v>
      </c>
      <c r="D10" s="19">
        <v>8.8216252340807664</v>
      </c>
      <c r="E10" s="20">
        <f t="shared" si="0"/>
        <v>532.99695751776187</v>
      </c>
      <c r="F10" s="18">
        <v>138077</v>
      </c>
      <c r="G10" s="21">
        <v>13544</v>
      </c>
      <c r="H10" s="20">
        <f t="shared" si="1"/>
        <v>9.8090196050030052</v>
      </c>
      <c r="I10" s="18">
        <v>54077</v>
      </c>
      <c r="J10" s="21">
        <v>1771</v>
      </c>
      <c r="K10" s="20">
        <f t="shared" si="2"/>
        <v>3.274959779573571</v>
      </c>
      <c r="L10" s="20"/>
      <c r="M10" s="30"/>
      <c r="N10" s="20"/>
      <c r="O10" s="166"/>
      <c r="P10" s="166"/>
      <c r="Q10" s="166"/>
      <c r="R10" s="166"/>
    </row>
    <row r="11" spans="1:18" ht="18.75" customHeight="1">
      <c r="A11" s="2" t="s">
        <v>254</v>
      </c>
      <c r="B11" s="17">
        <v>4951568</v>
      </c>
      <c r="C11" s="18">
        <v>29622</v>
      </c>
      <c r="D11" s="19">
        <v>10.157704692048926</v>
      </c>
      <c r="E11" s="20">
        <f t="shared" si="0"/>
        <v>598.23474099517568</v>
      </c>
      <c r="F11" s="18">
        <v>136184</v>
      </c>
      <c r="G11" s="21">
        <v>13325</v>
      </c>
      <c r="H11" s="20">
        <f t="shared" si="1"/>
        <v>9.7845561886858956</v>
      </c>
      <c r="I11" s="18">
        <v>56045</v>
      </c>
      <c r="J11" s="21">
        <v>2015</v>
      </c>
      <c r="K11" s="20">
        <f t="shared" si="2"/>
        <v>3.5953251851191004</v>
      </c>
      <c r="L11" s="20"/>
      <c r="M11" s="30"/>
      <c r="N11" s="20"/>
      <c r="O11" s="166"/>
      <c r="P11" s="166"/>
      <c r="Q11" s="166"/>
      <c r="R11" s="166"/>
    </row>
    <row r="12" spans="1:18" ht="18.75" customHeight="1">
      <c r="A12" s="2" t="s">
        <v>255</v>
      </c>
      <c r="B12" s="17">
        <v>5158982</v>
      </c>
      <c r="C12" s="18">
        <v>28442</v>
      </c>
      <c r="D12" s="19">
        <v>10.243315662095194</v>
      </c>
      <c r="E12" s="20">
        <f t="shared" si="0"/>
        <v>551.31031664774173</v>
      </c>
      <c r="F12" s="18">
        <v>128811</v>
      </c>
      <c r="G12" s="21">
        <v>13450</v>
      </c>
      <c r="H12" s="20">
        <f t="shared" si="1"/>
        <v>10.441654827615654</v>
      </c>
      <c r="I12" s="18">
        <v>54017</v>
      </c>
      <c r="J12" s="21">
        <v>2350</v>
      </c>
      <c r="K12" s="20">
        <f t="shared" si="2"/>
        <v>4.3504822555862042</v>
      </c>
      <c r="L12" s="20"/>
      <c r="M12" s="30"/>
      <c r="N12" s="20"/>
      <c r="O12" s="166"/>
      <c r="P12" s="166"/>
      <c r="Q12" s="166"/>
      <c r="R12" s="166"/>
    </row>
    <row r="13" spans="1:18" ht="18.75" customHeight="1">
      <c r="A13" s="2" t="s">
        <v>256</v>
      </c>
      <c r="B13" s="17">
        <v>5364523</v>
      </c>
      <c r="C13" s="112">
        <v>30343</v>
      </c>
      <c r="D13" s="19">
        <v>10.767145356284887</v>
      </c>
      <c r="E13" s="20">
        <f t="shared" si="0"/>
        <v>565.6234487204174</v>
      </c>
      <c r="F13" s="18">
        <v>132444</v>
      </c>
      <c r="G13" s="21">
        <v>14955</v>
      </c>
      <c r="H13" s="20">
        <f t="shared" si="1"/>
        <v>11.291564736794419</v>
      </c>
      <c r="I13" s="18">
        <v>45118</v>
      </c>
      <c r="J13" s="21">
        <v>2015</v>
      </c>
      <c r="K13" s="20">
        <f t="shared" si="2"/>
        <v>4.4660667582782931</v>
      </c>
      <c r="L13" s="20"/>
      <c r="M13" s="30"/>
      <c r="N13" s="20"/>
      <c r="O13" s="166"/>
      <c r="P13" s="166"/>
      <c r="Q13" s="166"/>
      <c r="R13" s="166"/>
    </row>
    <row r="14" spans="1:18" ht="18.75" customHeight="1">
      <c r="A14" s="2" t="s">
        <v>246</v>
      </c>
      <c r="B14" s="17">
        <v>5543414</v>
      </c>
      <c r="C14" s="112">
        <v>30838</v>
      </c>
      <c r="D14" s="19">
        <v>11.627284415638279</v>
      </c>
      <c r="E14" s="20">
        <f t="shared" si="0"/>
        <v>556.29978204766951</v>
      </c>
      <c r="F14" s="18">
        <v>112823</v>
      </c>
      <c r="G14" s="21">
        <v>13659</v>
      </c>
      <c r="H14" s="20">
        <f t="shared" si="1"/>
        <v>12.10657401416378</v>
      </c>
      <c r="I14" s="18">
        <v>26318</v>
      </c>
      <c r="J14" s="21">
        <v>1361</v>
      </c>
      <c r="K14" s="20">
        <f t="shared" si="2"/>
        <v>5.1713656052891555</v>
      </c>
      <c r="L14" s="20"/>
      <c r="M14" s="30"/>
      <c r="N14" s="20"/>
      <c r="O14" s="166"/>
      <c r="P14" s="166"/>
      <c r="Q14" s="166"/>
      <c r="R14" s="166"/>
    </row>
    <row r="15" spans="1:18" ht="18.75" customHeight="1">
      <c r="A15" s="2" t="s">
        <v>247</v>
      </c>
      <c r="B15" s="123">
        <v>5711901</v>
      </c>
      <c r="C15" s="22">
        <v>36127</v>
      </c>
      <c r="D15" s="19">
        <v>12.38</v>
      </c>
      <c r="E15" s="20">
        <f t="shared" si="0"/>
        <v>632.48645240875146</v>
      </c>
      <c r="F15" s="121">
        <v>123551</v>
      </c>
      <c r="G15" s="23">
        <v>15358</v>
      </c>
      <c r="H15" s="20">
        <f t="shared" si="1"/>
        <v>12.430494289807449</v>
      </c>
      <c r="I15" s="121">
        <v>33272</v>
      </c>
      <c r="J15" s="23">
        <v>1582</v>
      </c>
      <c r="K15" s="20">
        <f t="shared" si="2"/>
        <v>4.7547487376773265</v>
      </c>
      <c r="L15" s="20"/>
      <c r="M15" s="30"/>
      <c r="N15" s="20"/>
      <c r="O15" s="166"/>
      <c r="P15" s="166"/>
      <c r="Q15" s="166"/>
      <c r="R15" s="166"/>
    </row>
    <row r="16" spans="1:18" s="9" customFormat="1" ht="19.5" customHeight="1">
      <c r="A16" s="271" t="s">
        <v>112</v>
      </c>
      <c r="B16" s="272"/>
      <c r="C16" s="272"/>
      <c r="D16" s="272"/>
      <c r="E16" s="272"/>
      <c r="F16" s="272"/>
      <c r="G16" s="272"/>
      <c r="H16" s="273"/>
      <c r="I16" s="273"/>
      <c r="J16" s="273"/>
      <c r="K16" s="273"/>
    </row>
    <row r="17" spans="1:11" s="60" customFormat="1" ht="45" customHeight="1">
      <c r="A17" s="274" t="s">
        <v>380</v>
      </c>
      <c r="B17" s="275"/>
      <c r="C17" s="275"/>
      <c r="D17" s="275"/>
      <c r="E17" s="275"/>
      <c r="F17" s="275"/>
      <c r="G17" s="276"/>
      <c r="H17" s="276"/>
      <c r="I17" s="104"/>
      <c r="J17" s="104"/>
      <c r="K17" s="105"/>
    </row>
  </sheetData>
  <mergeCells count="9">
    <mergeCell ref="A16:K16"/>
    <mergeCell ref="A17:H17"/>
    <mergeCell ref="A1:K1"/>
    <mergeCell ref="A2:A4"/>
    <mergeCell ref="B2:B4"/>
    <mergeCell ref="C2:E3"/>
    <mergeCell ref="F2:K2"/>
    <mergeCell ref="F3:H3"/>
    <mergeCell ref="I3:K3"/>
  </mergeCells>
  <phoneticPr fontId="19" type="noConversion"/>
  <hyperlinks>
    <hyperlink ref="L1" location="本篇表次!A1" display="回本篇表次"/>
  </hyperlinks>
  <printOptions horizontalCentered="1" verticalCentered="1"/>
  <pageMargins left="0.39370078740157483" right="0.39370078740157483" top="0.74803149606299213" bottom="0.74803149606299213" header="0.31496062992125984" footer="0.31496062992125984"/>
  <pageSetup paperSize="224" scale="85" firstPageNumber="262" orientation="landscape" r:id="rId1"/>
  <headerFooter differentOddEven="1" scaleWithDoc="0">
    <oddHeader>&amp;L&amp;"Times New Roman,標準"&amp;8 107&amp;"標楷體,標準"年犯罪狀況及其分析</oddHeader>
    <evenHeader>&amp;R&amp;"標楷體,標準"&amp;8第四篇　特定類型犯罪者之犯罪趨勢與處遇</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48"/>
  <sheetViews>
    <sheetView showGridLines="0" zoomScale="80" zoomScaleNormal="80" workbookViewId="0">
      <pane xSplit="1" ySplit="3" topLeftCell="M19" activePane="bottomRight" state="frozen"/>
      <selection sqref="A1:N1"/>
      <selection pane="topRight" sqref="A1:N1"/>
      <selection pane="bottomLeft" sqref="A1:N1"/>
      <selection pane="bottomRight" activeCell="AF1" sqref="AF1"/>
    </sheetView>
  </sheetViews>
  <sheetFormatPr defaultColWidth="8.875" defaultRowHeight="15.75"/>
  <cols>
    <col min="1" max="1" width="35.375" style="153" customWidth="1"/>
    <col min="2" max="17" width="12.625" style="153" customWidth="1"/>
    <col min="18" max="18" width="12.625" style="156" customWidth="1"/>
    <col min="19" max="20" width="12.625" style="155" customWidth="1"/>
    <col min="21" max="21" width="12.625" style="156" customWidth="1"/>
    <col min="22" max="23" width="12.625" style="155" customWidth="1"/>
    <col min="24" max="24" width="12.625" style="156" customWidth="1"/>
    <col min="25" max="26" width="12.625" style="155" customWidth="1"/>
    <col min="27" max="27" width="12.625" style="156" customWidth="1"/>
    <col min="28" max="29" width="12.625" style="155" customWidth="1"/>
    <col min="30" max="30" width="12.625" style="156" customWidth="1"/>
    <col min="31" max="31" width="12.625" style="155" customWidth="1"/>
    <col min="32" max="32" width="13.25" style="153" bestFit="1" customWidth="1"/>
    <col min="33" max="34" width="8.875" style="153"/>
    <col min="35" max="35" width="23.625" style="153" customWidth="1"/>
    <col min="36" max="276" width="8.875" style="153"/>
    <col min="277" max="277" width="35.375" style="153" customWidth="1"/>
    <col min="278" max="283" width="12.875" style="153" customWidth="1"/>
    <col min="284" max="532" width="8.875" style="153"/>
    <col min="533" max="533" width="35.375" style="153" customWidth="1"/>
    <col min="534" max="539" width="12.875" style="153" customWidth="1"/>
    <col min="540" max="788" width="8.875" style="153"/>
    <col min="789" max="789" width="35.375" style="153" customWidth="1"/>
    <col min="790" max="795" width="12.875" style="153" customWidth="1"/>
    <col min="796" max="1044" width="8.875" style="153"/>
    <col min="1045" max="1045" width="35.375" style="153" customWidth="1"/>
    <col min="1046" max="1051" width="12.875" style="153" customWidth="1"/>
    <col min="1052" max="1300" width="8.875" style="153"/>
    <col min="1301" max="1301" width="35.375" style="153" customWidth="1"/>
    <col min="1302" max="1307" width="12.875" style="153" customWidth="1"/>
    <col min="1308" max="1556" width="8.875" style="153"/>
    <col min="1557" max="1557" width="35.375" style="153" customWidth="1"/>
    <col min="1558" max="1563" width="12.875" style="153" customWidth="1"/>
    <col min="1564" max="1812" width="8.875" style="153"/>
    <col min="1813" max="1813" width="35.375" style="153" customWidth="1"/>
    <col min="1814" max="1819" width="12.875" style="153" customWidth="1"/>
    <col min="1820" max="2068" width="8.875" style="153"/>
    <col min="2069" max="2069" width="35.375" style="153" customWidth="1"/>
    <col min="2070" max="2075" width="12.875" style="153" customWidth="1"/>
    <col min="2076" max="2324" width="8.875" style="153"/>
    <col min="2325" max="2325" width="35.375" style="153" customWidth="1"/>
    <col min="2326" max="2331" width="12.875" style="153" customWidth="1"/>
    <col min="2332" max="2580" width="8.875" style="153"/>
    <col min="2581" max="2581" width="35.375" style="153" customWidth="1"/>
    <col min="2582" max="2587" width="12.875" style="153" customWidth="1"/>
    <col min="2588" max="2836" width="8.875" style="153"/>
    <col min="2837" max="2837" width="35.375" style="153" customWidth="1"/>
    <col min="2838" max="2843" width="12.875" style="153" customWidth="1"/>
    <col min="2844" max="3092" width="8.875" style="153"/>
    <col min="3093" max="3093" width="35.375" style="153" customWidth="1"/>
    <col min="3094" max="3099" width="12.875" style="153" customWidth="1"/>
    <col min="3100" max="3348" width="8.875" style="153"/>
    <col min="3349" max="3349" width="35.375" style="153" customWidth="1"/>
    <col min="3350" max="3355" width="12.875" style="153" customWidth="1"/>
    <col min="3356" max="3604" width="8.875" style="153"/>
    <col min="3605" max="3605" width="35.375" style="153" customWidth="1"/>
    <col min="3606" max="3611" width="12.875" style="153" customWidth="1"/>
    <col min="3612" max="3860" width="8.875" style="153"/>
    <col min="3861" max="3861" width="35.375" style="153" customWidth="1"/>
    <col min="3862" max="3867" width="12.875" style="153" customWidth="1"/>
    <col min="3868" max="4116" width="8.875" style="153"/>
    <col min="4117" max="4117" width="35.375" style="153" customWidth="1"/>
    <col min="4118" max="4123" width="12.875" style="153" customWidth="1"/>
    <col min="4124" max="4372" width="8.875" style="153"/>
    <col min="4373" max="4373" width="35.375" style="153" customWidth="1"/>
    <col min="4374" max="4379" width="12.875" style="153" customWidth="1"/>
    <col min="4380" max="4628" width="8.875" style="153"/>
    <col min="4629" max="4629" width="35.375" style="153" customWidth="1"/>
    <col min="4630" max="4635" width="12.875" style="153" customWidth="1"/>
    <col min="4636" max="4884" width="8.875" style="153"/>
    <col min="4885" max="4885" width="35.375" style="153" customWidth="1"/>
    <col min="4886" max="4891" width="12.875" style="153" customWidth="1"/>
    <col min="4892" max="5140" width="8.875" style="153"/>
    <col min="5141" max="5141" width="35.375" style="153" customWidth="1"/>
    <col min="5142" max="5147" width="12.875" style="153" customWidth="1"/>
    <col min="5148" max="5396" width="8.875" style="153"/>
    <col min="5397" max="5397" width="35.375" style="153" customWidth="1"/>
    <col min="5398" max="5403" width="12.875" style="153" customWidth="1"/>
    <col min="5404" max="5652" width="8.875" style="153"/>
    <col min="5653" max="5653" width="35.375" style="153" customWidth="1"/>
    <col min="5654" max="5659" width="12.875" style="153" customWidth="1"/>
    <col min="5660" max="5908" width="8.875" style="153"/>
    <col min="5909" max="5909" width="35.375" style="153" customWidth="1"/>
    <col min="5910" max="5915" width="12.875" style="153" customWidth="1"/>
    <col min="5916" max="6164" width="8.875" style="153"/>
    <col min="6165" max="6165" width="35.375" style="153" customWidth="1"/>
    <col min="6166" max="6171" width="12.875" style="153" customWidth="1"/>
    <col min="6172" max="6420" width="8.875" style="153"/>
    <col min="6421" max="6421" width="35.375" style="153" customWidth="1"/>
    <col min="6422" max="6427" width="12.875" style="153" customWidth="1"/>
    <col min="6428" max="6676" width="8.875" style="153"/>
    <col min="6677" max="6677" width="35.375" style="153" customWidth="1"/>
    <col min="6678" max="6683" width="12.875" style="153" customWidth="1"/>
    <col min="6684" max="6932" width="8.875" style="153"/>
    <col min="6933" max="6933" width="35.375" style="153" customWidth="1"/>
    <col min="6934" max="6939" width="12.875" style="153" customWidth="1"/>
    <col min="6940" max="7188" width="8.875" style="153"/>
    <col min="7189" max="7189" width="35.375" style="153" customWidth="1"/>
    <col min="7190" max="7195" width="12.875" style="153" customWidth="1"/>
    <col min="7196" max="7444" width="8.875" style="153"/>
    <col min="7445" max="7445" width="35.375" style="153" customWidth="1"/>
    <col min="7446" max="7451" width="12.875" style="153" customWidth="1"/>
    <col min="7452" max="7700" width="8.875" style="153"/>
    <col min="7701" max="7701" width="35.375" style="153" customWidth="1"/>
    <col min="7702" max="7707" width="12.875" style="153" customWidth="1"/>
    <col min="7708" max="7956" width="8.875" style="153"/>
    <col min="7957" max="7957" width="35.375" style="153" customWidth="1"/>
    <col min="7958" max="7963" width="12.875" style="153" customWidth="1"/>
    <col min="7964" max="8212" width="8.875" style="153"/>
    <col min="8213" max="8213" width="35.375" style="153" customWidth="1"/>
    <col min="8214" max="8219" width="12.875" style="153" customWidth="1"/>
    <col min="8220" max="8468" width="8.875" style="153"/>
    <col min="8469" max="8469" width="35.375" style="153" customWidth="1"/>
    <col min="8470" max="8475" width="12.875" style="153" customWidth="1"/>
    <col min="8476" max="8724" width="8.875" style="153"/>
    <col min="8725" max="8725" width="35.375" style="153" customWidth="1"/>
    <col min="8726" max="8731" width="12.875" style="153" customWidth="1"/>
    <col min="8732" max="8980" width="8.875" style="153"/>
    <col min="8981" max="8981" width="35.375" style="153" customWidth="1"/>
    <col min="8982" max="8987" width="12.875" style="153" customWidth="1"/>
    <col min="8988" max="9236" width="8.875" style="153"/>
    <col min="9237" max="9237" width="35.375" style="153" customWidth="1"/>
    <col min="9238" max="9243" width="12.875" style="153" customWidth="1"/>
    <col min="9244" max="9492" width="8.875" style="153"/>
    <col min="9493" max="9493" width="35.375" style="153" customWidth="1"/>
    <col min="9494" max="9499" width="12.875" style="153" customWidth="1"/>
    <col min="9500" max="9748" width="8.875" style="153"/>
    <col min="9749" max="9749" width="35.375" style="153" customWidth="1"/>
    <col min="9750" max="9755" width="12.875" style="153" customWidth="1"/>
    <col min="9756" max="10004" width="8.875" style="153"/>
    <col min="10005" max="10005" width="35.375" style="153" customWidth="1"/>
    <col min="10006" max="10011" width="12.875" style="153" customWidth="1"/>
    <col min="10012" max="10260" width="8.875" style="153"/>
    <col min="10261" max="10261" width="35.375" style="153" customWidth="1"/>
    <col min="10262" max="10267" width="12.875" style="153" customWidth="1"/>
    <col min="10268" max="10516" width="8.875" style="153"/>
    <col min="10517" max="10517" width="35.375" style="153" customWidth="1"/>
    <col min="10518" max="10523" width="12.875" style="153" customWidth="1"/>
    <col min="10524" max="10772" width="8.875" style="153"/>
    <col min="10773" max="10773" width="35.375" style="153" customWidth="1"/>
    <col min="10774" max="10779" width="12.875" style="153" customWidth="1"/>
    <col min="10780" max="11028" width="8.875" style="153"/>
    <col min="11029" max="11029" width="35.375" style="153" customWidth="1"/>
    <col min="11030" max="11035" width="12.875" style="153" customWidth="1"/>
    <col min="11036" max="11284" width="8.875" style="153"/>
    <col min="11285" max="11285" width="35.375" style="153" customWidth="1"/>
    <col min="11286" max="11291" width="12.875" style="153" customWidth="1"/>
    <col min="11292" max="11540" width="8.875" style="153"/>
    <col min="11541" max="11541" width="35.375" style="153" customWidth="1"/>
    <col min="11542" max="11547" width="12.875" style="153" customWidth="1"/>
    <col min="11548" max="11796" width="8.875" style="153"/>
    <col min="11797" max="11797" width="35.375" style="153" customWidth="1"/>
    <col min="11798" max="11803" width="12.875" style="153" customWidth="1"/>
    <col min="11804" max="12052" width="8.875" style="153"/>
    <col min="12053" max="12053" width="35.375" style="153" customWidth="1"/>
    <col min="12054" max="12059" width="12.875" style="153" customWidth="1"/>
    <col min="12060" max="12308" width="8.875" style="153"/>
    <col min="12309" max="12309" width="35.375" style="153" customWidth="1"/>
    <col min="12310" max="12315" width="12.875" style="153" customWidth="1"/>
    <col min="12316" max="12564" width="8.875" style="153"/>
    <col min="12565" max="12565" width="35.375" style="153" customWidth="1"/>
    <col min="12566" max="12571" width="12.875" style="153" customWidth="1"/>
    <col min="12572" max="12820" width="8.875" style="153"/>
    <col min="12821" max="12821" width="35.375" style="153" customWidth="1"/>
    <col min="12822" max="12827" width="12.875" style="153" customWidth="1"/>
    <col min="12828" max="13076" width="8.875" style="153"/>
    <col min="13077" max="13077" width="35.375" style="153" customWidth="1"/>
    <col min="13078" max="13083" width="12.875" style="153" customWidth="1"/>
    <col min="13084" max="13332" width="8.875" style="153"/>
    <col min="13333" max="13333" width="35.375" style="153" customWidth="1"/>
    <col min="13334" max="13339" width="12.875" style="153" customWidth="1"/>
    <col min="13340" max="13588" width="8.875" style="153"/>
    <col min="13589" max="13589" width="35.375" style="153" customWidth="1"/>
    <col min="13590" max="13595" width="12.875" style="153" customWidth="1"/>
    <col min="13596" max="13844" width="8.875" style="153"/>
    <col min="13845" max="13845" width="35.375" style="153" customWidth="1"/>
    <col min="13846" max="13851" width="12.875" style="153" customWidth="1"/>
    <col min="13852" max="14100" width="8.875" style="153"/>
    <col min="14101" max="14101" width="35.375" style="153" customWidth="1"/>
    <col min="14102" max="14107" width="12.875" style="153" customWidth="1"/>
    <col min="14108" max="14356" width="8.875" style="153"/>
    <col min="14357" max="14357" width="35.375" style="153" customWidth="1"/>
    <col min="14358" max="14363" width="12.875" style="153" customWidth="1"/>
    <col min="14364" max="14612" width="8.875" style="153"/>
    <col min="14613" max="14613" width="35.375" style="153" customWidth="1"/>
    <col min="14614" max="14619" width="12.875" style="153" customWidth="1"/>
    <col min="14620" max="14868" width="8.875" style="153"/>
    <col min="14869" max="14869" width="35.375" style="153" customWidth="1"/>
    <col min="14870" max="14875" width="12.875" style="153" customWidth="1"/>
    <col min="14876" max="15124" width="8.875" style="153"/>
    <col min="15125" max="15125" width="35.375" style="153" customWidth="1"/>
    <col min="15126" max="15131" width="12.875" style="153" customWidth="1"/>
    <col min="15132" max="15380" width="8.875" style="153"/>
    <col min="15381" max="15381" width="35.375" style="153" customWidth="1"/>
    <col min="15382" max="15387" width="12.875" style="153" customWidth="1"/>
    <col min="15388" max="15636" width="8.875" style="153"/>
    <col min="15637" max="15637" width="35.375" style="153" customWidth="1"/>
    <col min="15638" max="15643" width="12.875" style="153" customWidth="1"/>
    <col min="15644" max="15892" width="8.875" style="153"/>
    <col min="15893" max="15893" width="35.375" style="153" customWidth="1"/>
    <col min="15894" max="15899" width="12.875" style="153" customWidth="1"/>
    <col min="15900" max="16148" width="8.875" style="153"/>
    <col min="16149" max="16149" width="35.375" style="153" customWidth="1"/>
    <col min="16150" max="16155" width="12.875" style="153" customWidth="1"/>
    <col min="16156" max="16384" width="8.875" style="153"/>
  </cols>
  <sheetData>
    <row r="1" spans="1:32" s="152" customFormat="1" ht="30.6" customHeight="1">
      <c r="A1" s="287" t="s">
        <v>414</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25" t="s">
        <v>413</v>
      </c>
    </row>
    <row r="2" spans="1:32" ht="30.6" customHeight="1">
      <c r="A2" s="263"/>
      <c r="B2" s="288" t="s">
        <v>7</v>
      </c>
      <c r="C2" s="288"/>
      <c r="D2" s="288"/>
      <c r="E2" s="288" t="s">
        <v>6</v>
      </c>
      <c r="F2" s="288"/>
      <c r="G2" s="288"/>
      <c r="H2" s="288" t="s">
        <v>5</v>
      </c>
      <c r="I2" s="288"/>
      <c r="J2" s="288"/>
      <c r="K2" s="288" t="s">
        <v>4</v>
      </c>
      <c r="L2" s="288"/>
      <c r="M2" s="288"/>
      <c r="N2" s="288" t="s">
        <v>3</v>
      </c>
      <c r="O2" s="288"/>
      <c r="P2" s="288"/>
      <c r="Q2" s="288" t="s">
        <v>2</v>
      </c>
      <c r="R2" s="288"/>
      <c r="S2" s="288"/>
      <c r="T2" s="288" t="s">
        <v>1</v>
      </c>
      <c r="U2" s="288"/>
      <c r="V2" s="288"/>
      <c r="W2" s="288" t="s">
        <v>0</v>
      </c>
      <c r="X2" s="288"/>
      <c r="Y2" s="288"/>
      <c r="Z2" s="288" t="s">
        <v>228</v>
      </c>
      <c r="AA2" s="288"/>
      <c r="AB2" s="288"/>
      <c r="AC2" s="288" t="s">
        <v>247</v>
      </c>
      <c r="AD2" s="288"/>
      <c r="AE2" s="288"/>
    </row>
    <row r="3" spans="1:32" ht="21.75" customHeight="1">
      <c r="A3" s="264"/>
      <c r="B3" s="130" t="s">
        <v>264</v>
      </c>
      <c r="C3" s="129" t="s">
        <v>314</v>
      </c>
      <c r="D3" s="148" t="s">
        <v>315</v>
      </c>
      <c r="E3" s="130" t="s">
        <v>264</v>
      </c>
      <c r="F3" s="129" t="s">
        <v>314</v>
      </c>
      <c r="G3" s="148" t="s">
        <v>315</v>
      </c>
      <c r="H3" s="130" t="s">
        <v>264</v>
      </c>
      <c r="I3" s="129" t="s">
        <v>314</v>
      </c>
      <c r="J3" s="148" t="s">
        <v>315</v>
      </c>
      <c r="K3" s="130" t="s">
        <v>264</v>
      </c>
      <c r="L3" s="129" t="s">
        <v>314</v>
      </c>
      <c r="M3" s="148" t="s">
        <v>315</v>
      </c>
      <c r="N3" s="130" t="s">
        <v>264</v>
      </c>
      <c r="O3" s="129" t="s">
        <v>314</v>
      </c>
      <c r="P3" s="148" t="s">
        <v>315</v>
      </c>
      <c r="Q3" s="130" t="s">
        <v>264</v>
      </c>
      <c r="R3" s="129" t="s">
        <v>314</v>
      </c>
      <c r="S3" s="148" t="s">
        <v>315</v>
      </c>
      <c r="T3" s="130" t="s">
        <v>264</v>
      </c>
      <c r="U3" s="129" t="s">
        <v>314</v>
      </c>
      <c r="V3" s="148" t="s">
        <v>315</v>
      </c>
      <c r="W3" s="130" t="s">
        <v>264</v>
      </c>
      <c r="X3" s="129" t="s">
        <v>314</v>
      </c>
      <c r="Y3" s="148" t="s">
        <v>315</v>
      </c>
      <c r="Z3" s="130" t="s">
        <v>264</v>
      </c>
      <c r="AA3" s="129" t="s">
        <v>314</v>
      </c>
      <c r="AB3" s="148" t="s">
        <v>315</v>
      </c>
      <c r="AC3" s="130" t="s">
        <v>264</v>
      </c>
      <c r="AD3" s="129" t="s">
        <v>314</v>
      </c>
      <c r="AE3" s="148" t="s">
        <v>315</v>
      </c>
    </row>
    <row r="4" spans="1:32" ht="20.25" customHeight="1">
      <c r="A4" s="6" t="s">
        <v>42</v>
      </c>
      <c r="B4" s="136">
        <v>120445</v>
      </c>
      <c r="C4" s="136">
        <v>8916</v>
      </c>
      <c r="D4" s="51">
        <f t="shared" ref="D4" si="0">C4/B4*100</f>
        <v>7.4025488812320974</v>
      </c>
      <c r="E4" s="136">
        <v>142411</v>
      </c>
      <c r="F4" s="136">
        <v>11913</v>
      </c>
      <c r="G4" s="51">
        <f t="shared" ref="G4" si="1">F4/E4*100</f>
        <v>8.3652245964146026</v>
      </c>
      <c r="H4" s="136">
        <v>137395</v>
      </c>
      <c r="I4" s="136">
        <v>13068</v>
      </c>
      <c r="J4" s="51">
        <f t="shared" ref="J4" si="2">I4/H4*100</f>
        <v>9.5112631464027064</v>
      </c>
      <c r="K4" s="136">
        <v>129687</v>
      </c>
      <c r="L4" s="136">
        <v>13078</v>
      </c>
      <c r="M4" s="51">
        <f t="shared" ref="M4" si="3">L4/K4*100</f>
        <v>10.084279843006623</v>
      </c>
      <c r="N4" s="136">
        <v>138077</v>
      </c>
      <c r="O4" s="136">
        <v>13544</v>
      </c>
      <c r="P4" s="51">
        <f t="shared" ref="P4" si="4">O4/N4*100</f>
        <v>9.8090196050030052</v>
      </c>
      <c r="Q4" s="136">
        <v>136184</v>
      </c>
      <c r="R4" s="136">
        <v>13325</v>
      </c>
      <c r="S4" s="51">
        <f t="shared" ref="S4" si="5">R4/Q4*100</f>
        <v>9.7845561886858956</v>
      </c>
      <c r="T4" s="136">
        <v>128811</v>
      </c>
      <c r="U4" s="136">
        <v>13450</v>
      </c>
      <c r="V4" s="51">
        <f t="shared" ref="V4" si="6">U4/T4*100</f>
        <v>10.441654827615654</v>
      </c>
      <c r="W4" s="136">
        <v>132444</v>
      </c>
      <c r="X4" s="136">
        <v>14955</v>
      </c>
      <c r="Y4" s="51">
        <f t="shared" ref="Y4" si="7">X4/W4*100</f>
        <v>11.291564736794419</v>
      </c>
      <c r="Z4" s="136">
        <v>112823</v>
      </c>
      <c r="AA4" s="136">
        <v>13659</v>
      </c>
      <c r="AB4" s="51">
        <f t="shared" ref="AB4" si="8">AA4/Z4*100</f>
        <v>12.10657401416378</v>
      </c>
      <c r="AC4" s="136">
        <v>123551</v>
      </c>
      <c r="AD4" s="136">
        <v>15358</v>
      </c>
      <c r="AE4" s="51">
        <f t="shared" ref="AE4" si="9">AD4/AC4*100</f>
        <v>12.430494289807449</v>
      </c>
    </row>
    <row r="5" spans="1:32" ht="20.25" customHeight="1">
      <c r="A5" s="6" t="s">
        <v>293</v>
      </c>
      <c r="B5" s="136">
        <v>9035</v>
      </c>
      <c r="C5" s="136">
        <v>1976</v>
      </c>
      <c r="D5" s="51">
        <f t="shared" ref="D5:D13" si="10">C5/B5*100</f>
        <v>21.870503597122301</v>
      </c>
      <c r="E5" s="136">
        <v>8834</v>
      </c>
      <c r="F5" s="136">
        <v>2277</v>
      </c>
      <c r="G5" s="51">
        <f t="shared" ref="G5:G34" si="11">F5/E5*100</f>
        <v>25.775413176364047</v>
      </c>
      <c r="H5" s="136">
        <v>8097</v>
      </c>
      <c r="I5" s="136">
        <v>2311</v>
      </c>
      <c r="J5" s="51">
        <f t="shared" ref="J5:J17" si="12">I5/H5*100</f>
        <v>28.541435099419537</v>
      </c>
      <c r="K5" s="136">
        <v>8262</v>
      </c>
      <c r="L5" s="136">
        <v>2461</v>
      </c>
      <c r="M5" s="51">
        <f t="shared" ref="M5:M13" si="13">L5/K5*100</f>
        <v>29.786976519002661</v>
      </c>
      <c r="N5" s="136">
        <v>7279</v>
      </c>
      <c r="O5" s="136">
        <v>2104</v>
      </c>
      <c r="P5" s="51">
        <f t="shared" ref="P5:P29" si="14">O5/N5*100</f>
        <v>28.905069377661768</v>
      </c>
      <c r="Q5" s="136">
        <v>5400</v>
      </c>
      <c r="R5" s="136">
        <v>1292</v>
      </c>
      <c r="S5" s="51">
        <f t="shared" ref="S5:S29" si="15">R5/Q5*100</f>
        <v>23.925925925925924</v>
      </c>
      <c r="T5" s="136">
        <v>4823</v>
      </c>
      <c r="U5" s="136">
        <v>1335</v>
      </c>
      <c r="V5" s="51">
        <f t="shared" ref="V5:V13" si="16">U5/T5*100</f>
        <v>27.679867302508811</v>
      </c>
      <c r="W5" s="136">
        <v>5971</v>
      </c>
      <c r="X5" s="136">
        <v>1738</v>
      </c>
      <c r="Y5" s="51">
        <f t="shared" ref="Y5:Y13" si="17">X5/W5*100</f>
        <v>29.107352202311169</v>
      </c>
      <c r="Z5" s="136">
        <v>4193</v>
      </c>
      <c r="AA5" s="136">
        <v>1222</v>
      </c>
      <c r="AB5" s="51">
        <f t="shared" ref="AB5:AB13" si="18">AA5/Z5*100</f>
        <v>29.143811113761032</v>
      </c>
      <c r="AC5" s="136">
        <v>3421</v>
      </c>
      <c r="AD5" s="136">
        <v>1006</v>
      </c>
      <c r="AE5" s="51">
        <f t="shared" ref="AE5:AE37" si="19">AD5/AC5*100</f>
        <v>29.406606255480856</v>
      </c>
    </row>
    <row r="6" spans="1:32" ht="20.25" customHeight="1">
      <c r="A6" s="6" t="s">
        <v>282</v>
      </c>
      <c r="B6" s="136">
        <v>3108</v>
      </c>
      <c r="C6" s="136">
        <v>312</v>
      </c>
      <c r="D6" s="51">
        <f t="shared" si="10"/>
        <v>10.038610038610038</v>
      </c>
      <c r="E6" s="136">
        <v>2792</v>
      </c>
      <c r="F6" s="136">
        <v>329</v>
      </c>
      <c r="G6" s="51">
        <f t="shared" si="11"/>
        <v>11.783667621776504</v>
      </c>
      <c r="H6" s="136">
        <v>2810</v>
      </c>
      <c r="I6" s="136">
        <v>369</v>
      </c>
      <c r="J6" s="51">
        <f t="shared" si="12"/>
        <v>13.131672597864769</v>
      </c>
      <c r="K6" s="136">
        <v>2689</v>
      </c>
      <c r="L6" s="136">
        <v>391</v>
      </c>
      <c r="M6" s="51">
        <f t="shared" si="13"/>
        <v>14.540721457791001</v>
      </c>
      <c r="N6" s="136">
        <v>2952</v>
      </c>
      <c r="O6" s="136">
        <v>482</v>
      </c>
      <c r="P6" s="51">
        <f t="shared" si="14"/>
        <v>16.32791327913279</v>
      </c>
      <c r="Q6" s="136">
        <v>2802</v>
      </c>
      <c r="R6" s="136">
        <v>447</v>
      </c>
      <c r="S6" s="51">
        <f t="shared" si="15"/>
        <v>15.952890792291221</v>
      </c>
      <c r="T6" s="136">
        <v>2655</v>
      </c>
      <c r="U6" s="136">
        <v>495</v>
      </c>
      <c r="V6" s="51">
        <f t="shared" si="16"/>
        <v>18.64406779661017</v>
      </c>
      <c r="W6" s="136">
        <v>2570</v>
      </c>
      <c r="X6" s="136">
        <v>470</v>
      </c>
      <c r="Y6" s="51">
        <f t="shared" si="17"/>
        <v>18.28793774319066</v>
      </c>
      <c r="Z6" s="136">
        <v>2314</v>
      </c>
      <c r="AA6" s="136">
        <v>462</v>
      </c>
      <c r="AB6" s="51">
        <f t="shared" si="18"/>
        <v>19.965427830596369</v>
      </c>
      <c r="AC6" s="136">
        <v>2730</v>
      </c>
      <c r="AD6" s="136">
        <v>618</v>
      </c>
      <c r="AE6" s="51">
        <f t="shared" si="19"/>
        <v>22.637362637362639</v>
      </c>
    </row>
    <row r="7" spans="1:32" ht="20.25" customHeight="1">
      <c r="A7" s="6" t="s">
        <v>300</v>
      </c>
      <c r="B7" s="136">
        <v>1179</v>
      </c>
      <c r="C7" s="136">
        <v>212</v>
      </c>
      <c r="D7" s="51">
        <f t="shared" si="10"/>
        <v>17.981340118744697</v>
      </c>
      <c r="E7" s="136">
        <v>1145</v>
      </c>
      <c r="F7" s="136">
        <v>221</v>
      </c>
      <c r="G7" s="51">
        <f t="shared" si="11"/>
        <v>19.301310043668121</v>
      </c>
      <c r="H7" s="136">
        <v>1142</v>
      </c>
      <c r="I7" s="136">
        <v>234</v>
      </c>
      <c r="J7" s="51">
        <f t="shared" si="12"/>
        <v>20.490367775831874</v>
      </c>
      <c r="K7" s="136">
        <v>1194</v>
      </c>
      <c r="L7" s="136">
        <v>246</v>
      </c>
      <c r="M7" s="51">
        <f t="shared" si="13"/>
        <v>20.603015075376884</v>
      </c>
      <c r="N7" s="136">
        <v>1414</v>
      </c>
      <c r="O7" s="136">
        <v>244</v>
      </c>
      <c r="P7" s="51">
        <f t="shared" si="14"/>
        <v>17.256011315417254</v>
      </c>
      <c r="Q7" s="136">
        <v>1734</v>
      </c>
      <c r="R7" s="136">
        <v>319</v>
      </c>
      <c r="S7" s="51">
        <f t="shared" si="15"/>
        <v>18.396770472895042</v>
      </c>
      <c r="T7" s="136">
        <v>1712</v>
      </c>
      <c r="U7" s="136">
        <v>321</v>
      </c>
      <c r="V7" s="51">
        <f t="shared" si="16"/>
        <v>18.75</v>
      </c>
      <c r="W7" s="136">
        <v>1887</v>
      </c>
      <c r="X7" s="136">
        <v>349</v>
      </c>
      <c r="Y7" s="51">
        <f t="shared" si="17"/>
        <v>18.494965553789083</v>
      </c>
      <c r="Z7" s="136">
        <v>1839</v>
      </c>
      <c r="AA7" s="136">
        <v>367</v>
      </c>
      <c r="AB7" s="51">
        <f t="shared" si="18"/>
        <v>19.956498096791734</v>
      </c>
      <c r="AC7" s="136">
        <v>2263</v>
      </c>
      <c r="AD7" s="136">
        <v>499</v>
      </c>
      <c r="AE7" s="51">
        <f t="shared" si="19"/>
        <v>22.050375607600532</v>
      </c>
    </row>
    <row r="8" spans="1:32" ht="20.25" customHeight="1">
      <c r="A8" s="6" t="s">
        <v>295</v>
      </c>
      <c r="B8" s="136">
        <v>1405</v>
      </c>
      <c r="C8" s="136">
        <v>152</v>
      </c>
      <c r="D8" s="51">
        <f t="shared" si="10"/>
        <v>10.818505338078293</v>
      </c>
      <c r="E8" s="136">
        <v>1345</v>
      </c>
      <c r="F8" s="136">
        <v>176</v>
      </c>
      <c r="G8" s="51">
        <f t="shared" si="11"/>
        <v>13.085501858736059</v>
      </c>
      <c r="H8" s="136">
        <v>1363</v>
      </c>
      <c r="I8" s="136">
        <v>153</v>
      </c>
      <c r="J8" s="51">
        <f t="shared" si="12"/>
        <v>11.225238444607484</v>
      </c>
      <c r="K8" s="136">
        <v>1344</v>
      </c>
      <c r="L8" s="136">
        <v>186</v>
      </c>
      <c r="M8" s="51">
        <f t="shared" si="13"/>
        <v>13.839285714285715</v>
      </c>
      <c r="N8" s="136">
        <v>1377</v>
      </c>
      <c r="O8" s="136">
        <v>180</v>
      </c>
      <c r="P8" s="51">
        <f t="shared" si="14"/>
        <v>13.071895424836603</v>
      </c>
      <c r="Q8" s="136">
        <v>1346</v>
      </c>
      <c r="R8" s="136">
        <v>194</v>
      </c>
      <c r="S8" s="51">
        <f t="shared" si="15"/>
        <v>14.413075780089152</v>
      </c>
      <c r="T8" s="136">
        <v>1373</v>
      </c>
      <c r="U8" s="136">
        <v>185</v>
      </c>
      <c r="V8" s="51">
        <f t="shared" si="16"/>
        <v>13.47414420975965</v>
      </c>
      <c r="W8" s="136">
        <v>1404</v>
      </c>
      <c r="X8" s="136">
        <v>219</v>
      </c>
      <c r="Y8" s="51">
        <f t="shared" si="17"/>
        <v>15.598290598290598</v>
      </c>
      <c r="Z8" s="136">
        <v>1197</v>
      </c>
      <c r="AA8" s="136">
        <v>179</v>
      </c>
      <c r="AB8" s="51">
        <f t="shared" si="18"/>
        <v>14.954051796157058</v>
      </c>
      <c r="AC8" s="136">
        <v>1498</v>
      </c>
      <c r="AD8" s="136">
        <v>234</v>
      </c>
      <c r="AE8" s="51">
        <f t="shared" si="19"/>
        <v>15.620827770360481</v>
      </c>
    </row>
    <row r="9" spans="1:32" ht="20.25" customHeight="1">
      <c r="A9" s="6" t="s">
        <v>307</v>
      </c>
      <c r="B9" s="136">
        <v>182</v>
      </c>
      <c r="C9" s="136">
        <v>21</v>
      </c>
      <c r="D9" s="51">
        <f t="shared" si="10"/>
        <v>11.538461538461538</v>
      </c>
      <c r="E9" s="136">
        <v>217</v>
      </c>
      <c r="F9" s="136">
        <v>47</v>
      </c>
      <c r="G9" s="51">
        <f t="shared" si="11"/>
        <v>21.658986175115206</v>
      </c>
      <c r="H9" s="136">
        <v>183</v>
      </c>
      <c r="I9" s="136">
        <v>33</v>
      </c>
      <c r="J9" s="51">
        <f t="shared" si="12"/>
        <v>18.032786885245901</v>
      </c>
      <c r="K9" s="136">
        <v>159</v>
      </c>
      <c r="L9" s="136">
        <v>18</v>
      </c>
      <c r="M9" s="51">
        <f t="shared" si="13"/>
        <v>11.320754716981133</v>
      </c>
      <c r="N9" s="136">
        <v>159</v>
      </c>
      <c r="O9" s="136">
        <v>20</v>
      </c>
      <c r="P9" s="51">
        <f t="shared" si="14"/>
        <v>12.578616352201259</v>
      </c>
      <c r="Q9" s="136">
        <v>136</v>
      </c>
      <c r="R9" s="136">
        <v>21</v>
      </c>
      <c r="S9" s="51">
        <f t="shared" si="15"/>
        <v>15.441176470588236</v>
      </c>
      <c r="T9" s="136">
        <v>182</v>
      </c>
      <c r="U9" s="136">
        <v>30</v>
      </c>
      <c r="V9" s="51">
        <f t="shared" si="16"/>
        <v>16.483516483516482</v>
      </c>
      <c r="W9" s="136">
        <v>179</v>
      </c>
      <c r="X9" s="136">
        <v>30</v>
      </c>
      <c r="Y9" s="51">
        <f t="shared" si="17"/>
        <v>16.759776536312849</v>
      </c>
      <c r="Z9" s="136">
        <v>148</v>
      </c>
      <c r="AA9" s="136">
        <v>28</v>
      </c>
      <c r="AB9" s="51">
        <f t="shared" si="18"/>
        <v>18.918918918918919</v>
      </c>
      <c r="AC9" s="136">
        <v>150</v>
      </c>
      <c r="AD9" s="136">
        <v>23</v>
      </c>
      <c r="AE9" s="51">
        <f t="shared" si="19"/>
        <v>15.333333333333332</v>
      </c>
    </row>
    <row r="10" spans="1:32" ht="20.25" customHeight="1">
      <c r="A10" s="6" t="s">
        <v>281</v>
      </c>
      <c r="B10" s="136">
        <v>342</v>
      </c>
      <c r="C10" s="136">
        <v>32</v>
      </c>
      <c r="D10" s="51">
        <f t="shared" si="10"/>
        <v>9.3567251461988299</v>
      </c>
      <c r="E10" s="136">
        <v>327</v>
      </c>
      <c r="F10" s="136">
        <v>35</v>
      </c>
      <c r="G10" s="51">
        <f t="shared" si="11"/>
        <v>10.703363914373089</v>
      </c>
      <c r="H10" s="136">
        <v>322</v>
      </c>
      <c r="I10" s="136">
        <v>43</v>
      </c>
      <c r="J10" s="51">
        <f t="shared" si="12"/>
        <v>13.354037267080745</v>
      </c>
      <c r="K10" s="136">
        <v>282</v>
      </c>
      <c r="L10" s="136">
        <v>35</v>
      </c>
      <c r="M10" s="51">
        <f t="shared" si="13"/>
        <v>12.411347517730496</v>
      </c>
      <c r="N10" s="136">
        <v>325</v>
      </c>
      <c r="O10" s="136">
        <v>48</v>
      </c>
      <c r="P10" s="51">
        <f t="shared" si="14"/>
        <v>14.76923076923077</v>
      </c>
      <c r="Q10" s="136">
        <v>310</v>
      </c>
      <c r="R10" s="136">
        <v>41</v>
      </c>
      <c r="S10" s="51">
        <f t="shared" si="15"/>
        <v>13.225806451612904</v>
      </c>
      <c r="T10" s="136">
        <v>313</v>
      </c>
      <c r="U10" s="136">
        <v>40</v>
      </c>
      <c r="V10" s="51">
        <f t="shared" si="16"/>
        <v>12.779552715654951</v>
      </c>
      <c r="W10" s="136">
        <v>298</v>
      </c>
      <c r="X10" s="136">
        <v>45</v>
      </c>
      <c r="Y10" s="51">
        <f t="shared" si="17"/>
        <v>15.100671140939598</v>
      </c>
      <c r="Z10" s="136">
        <v>271</v>
      </c>
      <c r="AA10" s="136">
        <v>40</v>
      </c>
      <c r="AB10" s="51">
        <f t="shared" si="18"/>
        <v>14.760147601476014</v>
      </c>
      <c r="AC10" s="136">
        <v>287</v>
      </c>
      <c r="AD10" s="136">
        <v>42</v>
      </c>
      <c r="AE10" s="51">
        <f t="shared" si="19"/>
        <v>14.634146341463413</v>
      </c>
    </row>
    <row r="11" spans="1:32" ht="20.25" customHeight="1">
      <c r="A11" s="6" t="s">
        <v>302</v>
      </c>
      <c r="B11" s="136">
        <v>19462</v>
      </c>
      <c r="C11" s="136">
        <v>1138</v>
      </c>
      <c r="D11" s="51">
        <f t="shared" si="10"/>
        <v>5.8472921590792311</v>
      </c>
      <c r="E11" s="136">
        <v>19930</v>
      </c>
      <c r="F11" s="136">
        <v>1325</v>
      </c>
      <c r="G11" s="51">
        <f t="shared" si="11"/>
        <v>6.6482689412945311</v>
      </c>
      <c r="H11" s="136">
        <v>20213</v>
      </c>
      <c r="I11" s="136">
        <v>1510</v>
      </c>
      <c r="J11" s="51">
        <f t="shared" si="12"/>
        <v>7.4704398159600256</v>
      </c>
      <c r="K11" s="136">
        <v>18900</v>
      </c>
      <c r="L11" s="136">
        <v>1475</v>
      </c>
      <c r="M11" s="51">
        <f t="shared" si="13"/>
        <v>7.8042328042328037</v>
      </c>
      <c r="N11" s="136">
        <v>21764</v>
      </c>
      <c r="O11" s="136">
        <v>1813</v>
      </c>
      <c r="P11" s="51">
        <f t="shared" si="14"/>
        <v>8.3302701709244626</v>
      </c>
      <c r="Q11" s="136">
        <v>21724</v>
      </c>
      <c r="R11" s="136">
        <v>2051</v>
      </c>
      <c r="S11" s="51">
        <f t="shared" si="15"/>
        <v>9.4411710550543173</v>
      </c>
      <c r="T11" s="136">
        <v>21409</v>
      </c>
      <c r="U11" s="136">
        <v>2200</v>
      </c>
      <c r="V11" s="51">
        <f t="shared" si="16"/>
        <v>10.276052127609884</v>
      </c>
      <c r="W11" s="136">
        <v>21853</v>
      </c>
      <c r="X11" s="136">
        <v>2517</v>
      </c>
      <c r="Y11" s="51">
        <f t="shared" si="17"/>
        <v>11.517869400082368</v>
      </c>
      <c r="Z11" s="136">
        <v>20897</v>
      </c>
      <c r="AA11" s="136">
        <v>2758</v>
      </c>
      <c r="AB11" s="51">
        <f t="shared" si="18"/>
        <v>13.198066708139924</v>
      </c>
      <c r="AC11" s="136">
        <v>23114</v>
      </c>
      <c r="AD11" s="136">
        <v>3291</v>
      </c>
      <c r="AE11" s="51">
        <f t="shared" si="19"/>
        <v>14.238124080643766</v>
      </c>
    </row>
    <row r="12" spans="1:32" ht="20.25" customHeight="1">
      <c r="A12" s="6" t="s">
        <v>283</v>
      </c>
      <c r="B12" s="136">
        <v>45123</v>
      </c>
      <c r="C12" s="136">
        <v>2799</v>
      </c>
      <c r="D12" s="51">
        <f t="shared" si="10"/>
        <v>6.203045010305166</v>
      </c>
      <c r="E12" s="136">
        <v>68147</v>
      </c>
      <c r="F12" s="136">
        <v>4901</v>
      </c>
      <c r="G12" s="51">
        <f t="shared" si="11"/>
        <v>7.191805948904574</v>
      </c>
      <c r="H12" s="136">
        <v>64978</v>
      </c>
      <c r="I12" s="136">
        <v>5566</v>
      </c>
      <c r="J12" s="51">
        <f t="shared" si="12"/>
        <v>8.5659761765520628</v>
      </c>
      <c r="K12" s="136">
        <v>58518</v>
      </c>
      <c r="L12" s="136">
        <v>5420</v>
      </c>
      <c r="M12" s="51">
        <f t="shared" si="13"/>
        <v>9.2621073857616469</v>
      </c>
      <c r="N12" s="136">
        <v>58430</v>
      </c>
      <c r="O12" s="136">
        <v>5726</v>
      </c>
      <c r="P12" s="51">
        <f t="shared" si="14"/>
        <v>9.799760397056307</v>
      </c>
      <c r="Q12" s="136">
        <v>56242</v>
      </c>
      <c r="R12" s="136">
        <v>5773</v>
      </c>
      <c r="S12" s="51">
        <f t="shared" si="15"/>
        <v>10.264570961203372</v>
      </c>
      <c r="T12" s="136">
        <v>50039</v>
      </c>
      <c r="U12" s="136">
        <v>5389</v>
      </c>
      <c r="V12" s="51">
        <f t="shared" si="16"/>
        <v>10.769599712224466</v>
      </c>
      <c r="W12" s="136">
        <v>47868</v>
      </c>
      <c r="X12" s="136">
        <v>5711</v>
      </c>
      <c r="Y12" s="51">
        <f t="shared" si="17"/>
        <v>11.930726163616612</v>
      </c>
      <c r="Z12" s="136">
        <v>36547</v>
      </c>
      <c r="AA12" s="136">
        <v>4772</v>
      </c>
      <c r="AB12" s="51">
        <f t="shared" si="18"/>
        <v>13.057159274359046</v>
      </c>
      <c r="AC12" s="136">
        <v>36929</v>
      </c>
      <c r="AD12" s="136">
        <v>5214</v>
      </c>
      <c r="AE12" s="51">
        <f t="shared" si="19"/>
        <v>14.118985079476834</v>
      </c>
    </row>
    <row r="13" spans="1:32" ht="20.25" customHeight="1">
      <c r="A13" s="6" t="s">
        <v>296</v>
      </c>
      <c r="B13" s="136">
        <v>8501</v>
      </c>
      <c r="C13" s="136">
        <v>756</v>
      </c>
      <c r="D13" s="51">
        <f t="shared" si="10"/>
        <v>8.8930714033643099</v>
      </c>
      <c r="E13" s="136">
        <v>8752</v>
      </c>
      <c r="F13" s="136">
        <v>857</v>
      </c>
      <c r="G13" s="51">
        <f t="shared" si="11"/>
        <v>9.7920475319926865</v>
      </c>
      <c r="H13" s="136">
        <v>9111</v>
      </c>
      <c r="I13" s="136">
        <v>1037</v>
      </c>
      <c r="J13" s="51">
        <f t="shared" si="12"/>
        <v>11.381846120074634</v>
      </c>
      <c r="K13" s="136">
        <v>9699</v>
      </c>
      <c r="L13" s="136">
        <v>1093</v>
      </c>
      <c r="M13" s="51">
        <f t="shared" si="13"/>
        <v>11.26920301061965</v>
      </c>
      <c r="N13" s="136">
        <v>10718</v>
      </c>
      <c r="O13" s="136">
        <v>1178</v>
      </c>
      <c r="P13" s="51">
        <f t="shared" si="14"/>
        <v>10.990856503078932</v>
      </c>
      <c r="Q13" s="136">
        <v>11272</v>
      </c>
      <c r="R13" s="136">
        <v>1416</v>
      </c>
      <c r="S13" s="51">
        <f t="shared" si="15"/>
        <v>12.562100780695529</v>
      </c>
      <c r="T13" s="136">
        <v>12158</v>
      </c>
      <c r="U13" s="136">
        <v>1476</v>
      </c>
      <c r="V13" s="51">
        <f t="shared" si="16"/>
        <v>12.140154630695838</v>
      </c>
      <c r="W13" s="136">
        <v>13353</v>
      </c>
      <c r="X13" s="136">
        <v>1787</v>
      </c>
      <c r="Y13" s="51">
        <f t="shared" si="17"/>
        <v>13.382760428368156</v>
      </c>
      <c r="Z13" s="136">
        <v>12213</v>
      </c>
      <c r="AA13" s="136">
        <v>1651</v>
      </c>
      <c r="AB13" s="51">
        <f t="shared" si="18"/>
        <v>13.518382051911898</v>
      </c>
      <c r="AC13" s="136">
        <v>15174</v>
      </c>
      <c r="AD13" s="136">
        <v>2094</v>
      </c>
      <c r="AE13" s="51">
        <f t="shared" si="19"/>
        <v>13.799920917358641</v>
      </c>
    </row>
    <row r="14" spans="1:32" ht="20.25" customHeight="1">
      <c r="A14" s="6" t="s">
        <v>298</v>
      </c>
      <c r="B14" s="136">
        <v>15</v>
      </c>
      <c r="C14" s="136">
        <v>0</v>
      </c>
      <c r="D14" s="136">
        <v>0</v>
      </c>
      <c r="E14" s="136">
        <v>26</v>
      </c>
      <c r="F14" s="136">
        <v>1</v>
      </c>
      <c r="G14" s="51">
        <f t="shared" si="11"/>
        <v>3.8461538461538463</v>
      </c>
      <c r="H14" s="136">
        <v>16</v>
      </c>
      <c r="I14" s="136">
        <v>1</v>
      </c>
      <c r="J14" s="51">
        <f t="shared" si="12"/>
        <v>6.25</v>
      </c>
      <c r="K14" s="136">
        <v>16</v>
      </c>
      <c r="L14" s="136">
        <v>0</v>
      </c>
      <c r="M14" s="136">
        <v>0</v>
      </c>
      <c r="N14" s="136">
        <v>19</v>
      </c>
      <c r="O14" s="136">
        <v>1</v>
      </c>
      <c r="P14" s="51">
        <f t="shared" si="14"/>
        <v>5.2631578947368416</v>
      </c>
      <c r="Q14" s="136">
        <v>21</v>
      </c>
      <c r="R14" s="136">
        <v>1</v>
      </c>
      <c r="S14" s="51">
        <f t="shared" si="15"/>
        <v>4.7619047619047619</v>
      </c>
      <c r="T14" s="136">
        <v>14</v>
      </c>
      <c r="U14" s="136">
        <v>0</v>
      </c>
      <c r="V14" s="136">
        <v>0</v>
      </c>
      <c r="W14" s="136">
        <v>13</v>
      </c>
      <c r="X14" s="136">
        <v>0</v>
      </c>
      <c r="Y14" s="136">
        <v>0</v>
      </c>
      <c r="Z14" s="136">
        <v>3</v>
      </c>
      <c r="AA14" s="136">
        <v>0</v>
      </c>
      <c r="AB14" s="136">
        <v>0</v>
      </c>
      <c r="AC14" s="136">
        <v>8</v>
      </c>
      <c r="AD14" s="136">
        <v>1</v>
      </c>
      <c r="AE14" s="51">
        <f t="shared" si="19"/>
        <v>12.5</v>
      </c>
    </row>
    <row r="15" spans="1:32" ht="20.25" customHeight="1">
      <c r="A15" s="6" t="s">
        <v>305</v>
      </c>
      <c r="B15" s="136">
        <v>2705</v>
      </c>
      <c r="C15" s="136">
        <v>144</v>
      </c>
      <c r="D15" s="51">
        <f t="shared" ref="D15:D34" si="20">C15/B15*100</f>
        <v>5.3234750462107208</v>
      </c>
      <c r="E15" s="136">
        <v>2684</v>
      </c>
      <c r="F15" s="136">
        <v>169</v>
      </c>
      <c r="G15" s="51">
        <f t="shared" si="11"/>
        <v>6.2965722801788377</v>
      </c>
      <c r="H15" s="136">
        <v>2202</v>
      </c>
      <c r="I15" s="136">
        <v>153</v>
      </c>
      <c r="J15" s="51">
        <f t="shared" si="12"/>
        <v>6.9482288828337877</v>
      </c>
      <c r="K15" s="136">
        <v>2217</v>
      </c>
      <c r="L15" s="136">
        <v>163</v>
      </c>
      <c r="M15" s="51">
        <f t="shared" ref="M15:M29" si="21">L15/K15*100</f>
        <v>7.352277852954443</v>
      </c>
      <c r="N15" s="136">
        <v>2511</v>
      </c>
      <c r="O15" s="136">
        <v>204</v>
      </c>
      <c r="P15" s="51">
        <f t="shared" si="14"/>
        <v>8.1242532855436078</v>
      </c>
      <c r="Q15" s="136">
        <v>2667</v>
      </c>
      <c r="R15" s="136">
        <v>226</v>
      </c>
      <c r="S15" s="51">
        <f t="shared" si="15"/>
        <v>8.4739407574053232</v>
      </c>
      <c r="T15" s="136">
        <v>2639</v>
      </c>
      <c r="U15" s="136">
        <v>252</v>
      </c>
      <c r="V15" s="51">
        <f t="shared" ref="V15:V37" si="22">U15/T15*100</f>
        <v>9.549071618037134</v>
      </c>
      <c r="W15" s="136">
        <v>2809</v>
      </c>
      <c r="X15" s="136">
        <v>299</v>
      </c>
      <c r="Y15" s="51">
        <f t="shared" ref="Y15:Y37" si="23">X15/W15*100</f>
        <v>10.644357422570309</v>
      </c>
      <c r="Z15" s="136">
        <v>2634</v>
      </c>
      <c r="AA15" s="136">
        <v>334</v>
      </c>
      <c r="AB15" s="51">
        <f t="shared" ref="AB15:AB29" si="24">AA15/Z15*100</f>
        <v>12.680334092634777</v>
      </c>
      <c r="AC15" s="136">
        <v>3011</v>
      </c>
      <c r="AD15" s="136">
        <v>371</v>
      </c>
      <c r="AE15" s="51">
        <f t="shared" si="19"/>
        <v>12.321487877781468</v>
      </c>
    </row>
    <row r="16" spans="1:32" ht="20.25" customHeight="1">
      <c r="A16" s="6" t="s">
        <v>294</v>
      </c>
      <c r="B16" s="136">
        <v>310</v>
      </c>
      <c r="C16" s="136">
        <v>13</v>
      </c>
      <c r="D16" s="51">
        <f t="shared" si="20"/>
        <v>4.1935483870967749</v>
      </c>
      <c r="E16" s="136">
        <v>277</v>
      </c>
      <c r="F16" s="136">
        <v>20</v>
      </c>
      <c r="G16" s="51">
        <f t="shared" si="11"/>
        <v>7.2202166064981945</v>
      </c>
      <c r="H16" s="136">
        <v>287</v>
      </c>
      <c r="I16" s="136">
        <v>21</v>
      </c>
      <c r="J16" s="51">
        <f t="shared" si="12"/>
        <v>7.3170731707317067</v>
      </c>
      <c r="K16" s="136">
        <v>253</v>
      </c>
      <c r="L16" s="136">
        <v>30</v>
      </c>
      <c r="M16" s="51">
        <f t="shared" si="21"/>
        <v>11.857707509881422</v>
      </c>
      <c r="N16" s="136">
        <v>232</v>
      </c>
      <c r="O16" s="136">
        <v>12</v>
      </c>
      <c r="P16" s="51">
        <f t="shared" si="14"/>
        <v>5.1724137931034484</v>
      </c>
      <c r="Q16" s="136">
        <v>251</v>
      </c>
      <c r="R16" s="136">
        <v>17</v>
      </c>
      <c r="S16" s="51">
        <f t="shared" si="15"/>
        <v>6.7729083665338639</v>
      </c>
      <c r="T16" s="136">
        <v>242</v>
      </c>
      <c r="U16" s="136">
        <v>21</v>
      </c>
      <c r="V16" s="51">
        <f t="shared" si="22"/>
        <v>8.677685950413224</v>
      </c>
      <c r="W16" s="136">
        <v>318</v>
      </c>
      <c r="X16" s="136">
        <v>22</v>
      </c>
      <c r="Y16" s="51">
        <f t="shared" si="23"/>
        <v>6.9182389937106921</v>
      </c>
      <c r="Z16" s="136">
        <v>257</v>
      </c>
      <c r="AA16" s="136">
        <v>27</v>
      </c>
      <c r="AB16" s="51">
        <f t="shared" si="24"/>
        <v>10.505836575875486</v>
      </c>
      <c r="AC16" s="136">
        <v>247</v>
      </c>
      <c r="AD16" s="136">
        <v>30</v>
      </c>
      <c r="AE16" s="51">
        <f t="shared" si="19"/>
        <v>12.145748987854251</v>
      </c>
    </row>
    <row r="17" spans="1:31" ht="20.25" customHeight="1">
      <c r="A17" s="150" t="s">
        <v>312</v>
      </c>
      <c r="B17" s="137">
        <v>849</v>
      </c>
      <c r="C17" s="137">
        <v>76</v>
      </c>
      <c r="D17" s="51">
        <f t="shared" si="20"/>
        <v>8.9517078916372199</v>
      </c>
      <c r="E17" s="137">
        <v>927</v>
      </c>
      <c r="F17" s="137">
        <v>85</v>
      </c>
      <c r="G17" s="51">
        <f t="shared" si="11"/>
        <v>9.1693635382955776</v>
      </c>
      <c r="H17" s="137">
        <v>992</v>
      </c>
      <c r="I17" s="137">
        <v>122</v>
      </c>
      <c r="J17" s="51">
        <f t="shared" si="12"/>
        <v>12.298387096774194</v>
      </c>
      <c r="K17" s="137">
        <v>1061</v>
      </c>
      <c r="L17" s="137">
        <v>123</v>
      </c>
      <c r="M17" s="51">
        <f t="shared" si="21"/>
        <v>11.592836946277098</v>
      </c>
      <c r="N17" s="137">
        <v>1362</v>
      </c>
      <c r="O17" s="137">
        <v>143</v>
      </c>
      <c r="P17" s="51">
        <f t="shared" si="14"/>
        <v>10.499265785609397</v>
      </c>
      <c r="Q17" s="137">
        <v>1587</v>
      </c>
      <c r="R17" s="137">
        <v>157</v>
      </c>
      <c r="S17" s="51">
        <f t="shared" si="15"/>
        <v>9.8928796471329559</v>
      </c>
      <c r="T17" s="137">
        <v>1762</v>
      </c>
      <c r="U17" s="137">
        <v>180</v>
      </c>
      <c r="V17" s="51">
        <f t="shared" si="22"/>
        <v>10.21566401816118</v>
      </c>
      <c r="W17" s="137">
        <v>1942</v>
      </c>
      <c r="X17" s="137">
        <v>195</v>
      </c>
      <c r="Y17" s="51">
        <f t="shared" si="23"/>
        <v>10.041194644696191</v>
      </c>
      <c r="Z17" s="137">
        <v>1774</v>
      </c>
      <c r="AA17" s="137">
        <v>201</v>
      </c>
      <c r="AB17" s="51">
        <f t="shared" si="24"/>
        <v>11.33032694475761</v>
      </c>
      <c r="AC17" s="137">
        <v>2343</v>
      </c>
      <c r="AD17" s="137">
        <v>284</v>
      </c>
      <c r="AE17" s="51">
        <f t="shared" si="19"/>
        <v>12.121212121212121</v>
      </c>
    </row>
    <row r="18" spans="1:31" ht="20.25" customHeight="1">
      <c r="A18" s="6" t="s">
        <v>273</v>
      </c>
      <c r="B18" s="136">
        <v>32</v>
      </c>
      <c r="C18" s="136">
        <v>3</v>
      </c>
      <c r="D18" s="51">
        <f t="shared" si="20"/>
        <v>9.375</v>
      </c>
      <c r="E18" s="136">
        <v>40</v>
      </c>
      <c r="F18" s="136">
        <v>5</v>
      </c>
      <c r="G18" s="51">
        <f t="shared" si="11"/>
        <v>12.5</v>
      </c>
      <c r="H18" s="136">
        <v>53</v>
      </c>
      <c r="I18" s="136">
        <v>0</v>
      </c>
      <c r="J18" s="136">
        <v>0</v>
      </c>
      <c r="K18" s="136">
        <v>51</v>
      </c>
      <c r="L18" s="136">
        <v>4</v>
      </c>
      <c r="M18" s="51">
        <f t="shared" si="21"/>
        <v>7.8431372549019605</v>
      </c>
      <c r="N18" s="136">
        <v>57</v>
      </c>
      <c r="O18" s="136">
        <v>2</v>
      </c>
      <c r="P18" s="51">
        <f t="shared" si="14"/>
        <v>3.5087719298245612</v>
      </c>
      <c r="Q18" s="136">
        <v>36</v>
      </c>
      <c r="R18" s="136">
        <v>1</v>
      </c>
      <c r="S18" s="51">
        <f t="shared" si="15"/>
        <v>2.7777777777777777</v>
      </c>
      <c r="T18" s="136">
        <v>33</v>
      </c>
      <c r="U18" s="136">
        <v>2</v>
      </c>
      <c r="V18" s="51">
        <f t="shared" si="22"/>
        <v>6.0606060606060606</v>
      </c>
      <c r="W18" s="136">
        <v>43</v>
      </c>
      <c r="X18" s="136">
        <v>4</v>
      </c>
      <c r="Y18" s="51">
        <f t="shared" si="23"/>
        <v>9.3023255813953494</v>
      </c>
      <c r="Z18" s="136">
        <v>23</v>
      </c>
      <c r="AA18" s="136">
        <v>2</v>
      </c>
      <c r="AB18" s="51">
        <f t="shared" si="24"/>
        <v>8.695652173913043</v>
      </c>
      <c r="AC18" s="136">
        <v>17</v>
      </c>
      <c r="AD18" s="136">
        <v>2</v>
      </c>
      <c r="AE18" s="51">
        <f t="shared" si="19"/>
        <v>11.76470588235294</v>
      </c>
    </row>
    <row r="19" spans="1:31" ht="20.25" customHeight="1">
      <c r="A19" s="6" t="s">
        <v>275</v>
      </c>
      <c r="B19" s="136">
        <v>132</v>
      </c>
      <c r="C19" s="136">
        <v>17</v>
      </c>
      <c r="D19" s="51">
        <f t="shared" si="20"/>
        <v>12.878787878787879</v>
      </c>
      <c r="E19" s="136">
        <v>23</v>
      </c>
      <c r="F19" s="136">
        <v>5</v>
      </c>
      <c r="G19" s="51">
        <f t="shared" si="11"/>
        <v>21.739130434782609</v>
      </c>
      <c r="H19" s="136">
        <v>533</v>
      </c>
      <c r="I19" s="136">
        <v>188</v>
      </c>
      <c r="J19" s="51">
        <f t="shared" ref="J19:J34" si="25">I19/H19*100</f>
        <v>35.272045028142593</v>
      </c>
      <c r="K19" s="136">
        <v>295</v>
      </c>
      <c r="L19" s="136">
        <v>94</v>
      </c>
      <c r="M19" s="51">
        <f t="shared" si="21"/>
        <v>31.864406779661014</v>
      </c>
      <c r="N19" s="136">
        <v>176</v>
      </c>
      <c r="O19" s="136">
        <v>41</v>
      </c>
      <c r="P19" s="51">
        <f t="shared" si="14"/>
        <v>23.295454545454543</v>
      </c>
      <c r="Q19" s="136">
        <v>45</v>
      </c>
      <c r="R19" s="136">
        <v>9</v>
      </c>
      <c r="S19" s="51">
        <f t="shared" si="15"/>
        <v>20</v>
      </c>
      <c r="T19" s="136">
        <v>397</v>
      </c>
      <c r="U19" s="136">
        <v>135</v>
      </c>
      <c r="V19" s="51">
        <f t="shared" si="22"/>
        <v>34.005037783375315</v>
      </c>
      <c r="W19" s="136">
        <v>332</v>
      </c>
      <c r="X19" s="136">
        <v>113</v>
      </c>
      <c r="Y19" s="51">
        <f t="shared" si="23"/>
        <v>34.036144578313255</v>
      </c>
      <c r="Z19" s="136">
        <v>85</v>
      </c>
      <c r="AA19" s="136">
        <v>29</v>
      </c>
      <c r="AB19" s="51">
        <f t="shared" si="24"/>
        <v>34.117647058823529</v>
      </c>
      <c r="AC19" s="136">
        <v>9</v>
      </c>
      <c r="AD19" s="136">
        <v>1</v>
      </c>
      <c r="AE19" s="51">
        <f t="shared" si="19"/>
        <v>11.111111111111111</v>
      </c>
    </row>
    <row r="20" spans="1:31" ht="20.25" customHeight="1">
      <c r="A20" s="6" t="s">
        <v>285</v>
      </c>
      <c r="B20" s="136">
        <v>353</v>
      </c>
      <c r="C20" s="136">
        <v>22</v>
      </c>
      <c r="D20" s="51">
        <f t="shared" si="20"/>
        <v>6.2322946175637393</v>
      </c>
      <c r="E20" s="136">
        <v>342</v>
      </c>
      <c r="F20" s="136">
        <v>23</v>
      </c>
      <c r="G20" s="51">
        <f t="shared" si="11"/>
        <v>6.7251461988304087</v>
      </c>
      <c r="H20" s="136">
        <v>373</v>
      </c>
      <c r="I20" s="136">
        <v>27</v>
      </c>
      <c r="J20" s="51">
        <f t="shared" si="25"/>
        <v>7.2386058981233248</v>
      </c>
      <c r="K20" s="136">
        <v>377</v>
      </c>
      <c r="L20" s="136">
        <v>33</v>
      </c>
      <c r="M20" s="51">
        <f t="shared" si="21"/>
        <v>8.7533156498673748</v>
      </c>
      <c r="N20" s="136">
        <v>342</v>
      </c>
      <c r="O20" s="136">
        <v>27</v>
      </c>
      <c r="P20" s="51">
        <f t="shared" si="14"/>
        <v>7.8947368421052628</v>
      </c>
      <c r="Q20" s="136">
        <v>395</v>
      </c>
      <c r="R20" s="136">
        <v>34</v>
      </c>
      <c r="S20" s="51">
        <f t="shared" si="15"/>
        <v>8.6075949367088604</v>
      </c>
      <c r="T20" s="136">
        <v>329</v>
      </c>
      <c r="U20" s="136">
        <v>33</v>
      </c>
      <c r="V20" s="51">
        <f t="shared" si="22"/>
        <v>10.030395136778116</v>
      </c>
      <c r="W20" s="136">
        <v>355</v>
      </c>
      <c r="X20" s="136">
        <v>27</v>
      </c>
      <c r="Y20" s="51">
        <f t="shared" si="23"/>
        <v>7.605633802816901</v>
      </c>
      <c r="Z20" s="136">
        <v>284</v>
      </c>
      <c r="AA20" s="136">
        <v>38</v>
      </c>
      <c r="AB20" s="51">
        <f t="shared" si="24"/>
        <v>13.380281690140844</v>
      </c>
      <c r="AC20" s="136">
        <v>305</v>
      </c>
      <c r="AD20" s="136">
        <v>32</v>
      </c>
      <c r="AE20" s="51">
        <f t="shared" si="19"/>
        <v>10.491803278688524</v>
      </c>
    </row>
    <row r="21" spans="1:31" ht="20.25" customHeight="1">
      <c r="A21" s="6" t="s">
        <v>274</v>
      </c>
      <c r="B21" s="136">
        <v>1358</v>
      </c>
      <c r="C21" s="136">
        <v>45</v>
      </c>
      <c r="D21" s="51">
        <f t="shared" si="20"/>
        <v>3.313696612665685</v>
      </c>
      <c r="E21" s="136">
        <v>1253</v>
      </c>
      <c r="F21" s="136">
        <v>54</v>
      </c>
      <c r="G21" s="51">
        <f t="shared" si="11"/>
        <v>4.3096568236233042</v>
      </c>
      <c r="H21" s="136">
        <v>1282</v>
      </c>
      <c r="I21" s="136">
        <v>61</v>
      </c>
      <c r="J21" s="51">
        <f t="shared" si="25"/>
        <v>4.7581903276131046</v>
      </c>
      <c r="K21" s="136">
        <v>1496</v>
      </c>
      <c r="L21" s="136">
        <v>93</v>
      </c>
      <c r="M21" s="51">
        <f t="shared" si="21"/>
        <v>6.2165775401069521</v>
      </c>
      <c r="N21" s="136">
        <v>1857</v>
      </c>
      <c r="O21" s="136">
        <v>107</v>
      </c>
      <c r="P21" s="51">
        <f t="shared" si="14"/>
        <v>5.7619816908993</v>
      </c>
      <c r="Q21" s="136">
        <v>1894</v>
      </c>
      <c r="R21" s="136">
        <v>114</v>
      </c>
      <c r="S21" s="51">
        <f t="shared" si="15"/>
        <v>6.0190073917634637</v>
      </c>
      <c r="T21" s="136">
        <v>1824</v>
      </c>
      <c r="U21" s="136">
        <v>136</v>
      </c>
      <c r="V21" s="51">
        <f t="shared" si="22"/>
        <v>7.4561403508771926</v>
      </c>
      <c r="W21" s="136">
        <v>1851</v>
      </c>
      <c r="X21" s="136">
        <v>157</v>
      </c>
      <c r="Y21" s="51">
        <f t="shared" si="23"/>
        <v>8.481901674770393</v>
      </c>
      <c r="Z21" s="136">
        <v>1580</v>
      </c>
      <c r="AA21" s="136">
        <v>122</v>
      </c>
      <c r="AB21" s="51">
        <f t="shared" si="24"/>
        <v>7.7215189873417716</v>
      </c>
      <c r="AC21" s="136">
        <v>1544</v>
      </c>
      <c r="AD21" s="136">
        <v>157</v>
      </c>
      <c r="AE21" s="51">
        <f t="shared" si="19"/>
        <v>10.16839378238342</v>
      </c>
    </row>
    <row r="22" spans="1:31" ht="20.25" customHeight="1">
      <c r="A22" s="6" t="s">
        <v>287</v>
      </c>
      <c r="B22" s="136">
        <v>4467</v>
      </c>
      <c r="C22" s="136">
        <v>311</v>
      </c>
      <c r="D22" s="51">
        <f t="shared" si="20"/>
        <v>6.9621670024625031</v>
      </c>
      <c r="E22" s="136">
        <v>4740</v>
      </c>
      <c r="F22" s="136">
        <v>325</v>
      </c>
      <c r="G22" s="51">
        <f t="shared" si="11"/>
        <v>6.8565400843881852</v>
      </c>
      <c r="H22" s="136">
        <v>3813</v>
      </c>
      <c r="I22" s="136">
        <v>300</v>
      </c>
      <c r="J22" s="51">
        <f t="shared" si="25"/>
        <v>7.8678206136900073</v>
      </c>
      <c r="K22" s="136">
        <v>3462</v>
      </c>
      <c r="L22" s="136">
        <v>309</v>
      </c>
      <c r="M22" s="51">
        <f t="shared" si="21"/>
        <v>8.9254766031195842</v>
      </c>
      <c r="N22" s="136">
        <v>3561</v>
      </c>
      <c r="O22" s="136">
        <v>291</v>
      </c>
      <c r="P22" s="51">
        <f t="shared" si="14"/>
        <v>8.1718618365627638</v>
      </c>
      <c r="Q22" s="136">
        <v>3450</v>
      </c>
      <c r="R22" s="136">
        <v>290</v>
      </c>
      <c r="S22" s="51">
        <f t="shared" si="15"/>
        <v>8.4057971014492754</v>
      </c>
      <c r="T22" s="136">
        <v>3245</v>
      </c>
      <c r="U22" s="136">
        <v>338</v>
      </c>
      <c r="V22" s="51">
        <f t="shared" si="22"/>
        <v>10.416024653312789</v>
      </c>
      <c r="W22" s="136">
        <v>3164</v>
      </c>
      <c r="X22" s="136">
        <v>347</v>
      </c>
      <c r="Y22" s="51">
        <f t="shared" si="23"/>
        <v>10.967130214917825</v>
      </c>
      <c r="Z22" s="136">
        <v>2860</v>
      </c>
      <c r="AA22" s="136">
        <v>357</v>
      </c>
      <c r="AB22" s="51">
        <f t="shared" si="24"/>
        <v>12.482517482517483</v>
      </c>
      <c r="AC22" s="136">
        <v>3059</v>
      </c>
      <c r="AD22" s="136">
        <v>306</v>
      </c>
      <c r="AE22" s="51">
        <f t="shared" si="19"/>
        <v>10.003269042170643</v>
      </c>
    </row>
    <row r="23" spans="1:31" ht="20.25" customHeight="1">
      <c r="A23" s="6" t="s">
        <v>280</v>
      </c>
      <c r="B23" s="136">
        <v>479</v>
      </c>
      <c r="C23" s="136">
        <v>28</v>
      </c>
      <c r="D23" s="51">
        <f t="shared" si="20"/>
        <v>5.8455114822546967</v>
      </c>
      <c r="E23" s="136">
        <v>447</v>
      </c>
      <c r="F23" s="136">
        <v>36</v>
      </c>
      <c r="G23" s="51">
        <f t="shared" si="11"/>
        <v>8.0536912751677843</v>
      </c>
      <c r="H23" s="136">
        <v>339</v>
      </c>
      <c r="I23" s="136">
        <v>25</v>
      </c>
      <c r="J23" s="51">
        <f t="shared" si="25"/>
        <v>7.3746312684365778</v>
      </c>
      <c r="K23" s="136">
        <v>294</v>
      </c>
      <c r="L23" s="136">
        <v>15</v>
      </c>
      <c r="M23" s="51">
        <f t="shared" si="21"/>
        <v>5.1020408163265305</v>
      </c>
      <c r="N23" s="136">
        <v>318</v>
      </c>
      <c r="O23" s="136">
        <v>27</v>
      </c>
      <c r="P23" s="51">
        <f t="shared" si="14"/>
        <v>8.4905660377358494</v>
      </c>
      <c r="Q23" s="136">
        <v>323</v>
      </c>
      <c r="R23" s="136">
        <v>29</v>
      </c>
      <c r="S23" s="51">
        <f t="shared" si="15"/>
        <v>8.9783281733746119</v>
      </c>
      <c r="T23" s="136">
        <v>319</v>
      </c>
      <c r="U23" s="136">
        <v>30</v>
      </c>
      <c r="V23" s="51">
        <f t="shared" si="22"/>
        <v>9.4043887147335425</v>
      </c>
      <c r="W23" s="136">
        <v>289</v>
      </c>
      <c r="X23" s="136">
        <v>31</v>
      </c>
      <c r="Y23" s="51">
        <f t="shared" si="23"/>
        <v>10.726643598615917</v>
      </c>
      <c r="Z23" s="136">
        <v>214</v>
      </c>
      <c r="AA23" s="136">
        <v>16</v>
      </c>
      <c r="AB23" s="51">
        <f t="shared" si="24"/>
        <v>7.4766355140186906</v>
      </c>
      <c r="AC23" s="136">
        <v>213</v>
      </c>
      <c r="AD23" s="136">
        <v>19</v>
      </c>
      <c r="AE23" s="51">
        <f t="shared" si="19"/>
        <v>8.92018779342723</v>
      </c>
    </row>
    <row r="24" spans="1:31" ht="20.25" customHeight="1">
      <c r="A24" s="6" t="s">
        <v>289</v>
      </c>
      <c r="B24" s="136">
        <v>2298</v>
      </c>
      <c r="C24" s="136">
        <v>141</v>
      </c>
      <c r="D24" s="51">
        <f t="shared" si="20"/>
        <v>6.1357702349869454</v>
      </c>
      <c r="E24" s="136">
        <v>2134</v>
      </c>
      <c r="F24" s="136">
        <v>136</v>
      </c>
      <c r="G24" s="51">
        <f t="shared" si="11"/>
        <v>6.3730084348641052</v>
      </c>
      <c r="H24" s="136">
        <v>1976</v>
      </c>
      <c r="I24" s="136">
        <v>145</v>
      </c>
      <c r="J24" s="51">
        <f t="shared" si="25"/>
        <v>7.3380566801619436</v>
      </c>
      <c r="K24" s="136">
        <v>1660</v>
      </c>
      <c r="L24" s="136">
        <v>133</v>
      </c>
      <c r="M24" s="51">
        <f t="shared" si="21"/>
        <v>8.0120481927710845</v>
      </c>
      <c r="N24" s="136">
        <v>1429</v>
      </c>
      <c r="O24" s="136">
        <v>118</v>
      </c>
      <c r="P24" s="51">
        <f t="shared" si="14"/>
        <v>8.2575227431770468</v>
      </c>
      <c r="Q24" s="136">
        <v>1358</v>
      </c>
      <c r="R24" s="136">
        <v>124</v>
      </c>
      <c r="S24" s="51">
        <f t="shared" si="15"/>
        <v>9.1310751104565533</v>
      </c>
      <c r="T24" s="136">
        <v>1042</v>
      </c>
      <c r="U24" s="136">
        <v>83</v>
      </c>
      <c r="V24" s="51">
        <f t="shared" si="22"/>
        <v>7.9654510556621885</v>
      </c>
      <c r="W24" s="136">
        <v>997</v>
      </c>
      <c r="X24" s="136">
        <v>68</v>
      </c>
      <c r="Y24" s="51">
        <f t="shared" si="23"/>
        <v>6.8204613841524573</v>
      </c>
      <c r="Z24" s="136">
        <v>900</v>
      </c>
      <c r="AA24" s="136">
        <v>87</v>
      </c>
      <c r="AB24" s="51">
        <f t="shared" si="24"/>
        <v>9.6666666666666661</v>
      </c>
      <c r="AC24" s="136">
        <v>762</v>
      </c>
      <c r="AD24" s="136">
        <v>67</v>
      </c>
      <c r="AE24" s="51">
        <f t="shared" si="19"/>
        <v>8.7926509186351716</v>
      </c>
    </row>
    <row r="25" spans="1:31" ht="20.25" customHeight="1">
      <c r="A25" s="6" t="s">
        <v>311</v>
      </c>
      <c r="B25" s="136">
        <v>985</v>
      </c>
      <c r="C25" s="136">
        <v>38</v>
      </c>
      <c r="D25" s="51">
        <f t="shared" si="20"/>
        <v>3.857868020304569</v>
      </c>
      <c r="E25" s="136">
        <v>901</v>
      </c>
      <c r="F25" s="136">
        <v>45</v>
      </c>
      <c r="G25" s="51">
        <f t="shared" si="11"/>
        <v>4.9944506104328523</v>
      </c>
      <c r="H25" s="136">
        <v>739</v>
      </c>
      <c r="I25" s="136">
        <v>40</v>
      </c>
      <c r="J25" s="51">
        <f t="shared" si="25"/>
        <v>5.4127198917456019</v>
      </c>
      <c r="K25" s="136">
        <v>561</v>
      </c>
      <c r="L25" s="136">
        <v>47</v>
      </c>
      <c r="M25" s="51">
        <f t="shared" si="21"/>
        <v>8.3778966131907318</v>
      </c>
      <c r="N25" s="136">
        <v>641</v>
      </c>
      <c r="O25" s="136">
        <v>35</v>
      </c>
      <c r="P25" s="51">
        <f t="shared" si="14"/>
        <v>5.4602184087363499</v>
      </c>
      <c r="Q25" s="136">
        <v>520</v>
      </c>
      <c r="R25" s="136">
        <v>24</v>
      </c>
      <c r="S25" s="51">
        <f t="shared" si="15"/>
        <v>4.6153846153846159</v>
      </c>
      <c r="T25" s="136">
        <v>382</v>
      </c>
      <c r="U25" s="136">
        <v>23</v>
      </c>
      <c r="V25" s="51">
        <f t="shared" si="22"/>
        <v>6.0209424083769632</v>
      </c>
      <c r="W25" s="136">
        <v>270</v>
      </c>
      <c r="X25" s="136">
        <v>18</v>
      </c>
      <c r="Y25" s="51">
        <f t="shared" si="23"/>
        <v>6.666666666666667</v>
      </c>
      <c r="Z25" s="136">
        <v>217</v>
      </c>
      <c r="AA25" s="136">
        <v>10</v>
      </c>
      <c r="AB25" s="51">
        <f t="shared" si="24"/>
        <v>4.6082949308755765</v>
      </c>
      <c r="AC25" s="136">
        <v>232</v>
      </c>
      <c r="AD25" s="136">
        <v>20</v>
      </c>
      <c r="AE25" s="51">
        <f t="shared" si="19"/>
        <v>8.6206896551724146</v>
      </c>
    </row>
    <row r="26" spans="1:31" ht="20.25" customHeight="1">
      <c r="A26" s="6" t="s">
        <v>288</v>
      </c>
      <c r="B26" s="136">
        <v>2175</v>
      </c>
      <c r="C26" s="136">
        <v>115</v>
      </c>
      <c r="D26" s="51">
        <f t="shared" si="20"/>
        <v>5.2873563218390807</v>
      </c>
      <c r="E26" s="136">
        <v>2124</v>
      </c>
      <c r="F26" s="136">
        <v>213</v>
      </c>
      <c r="G26" s="51">
        <f t="shared" si="11"/>
        <v>10.028248587570623</v>
      </c>
      <c r="H26" s="136">
        <v>1771</v>
      </c>
      <c r="I26" s="136">
        <v>90</v>
      </c>
      <c r="J26" s="51">
        <f t="shared" si="25"/>
        <v>5.0818746470920386</v>
      </c>
      <c r="K26" s="136">
        <v>1547</v>
      </c>
      <c r="L26" s="136">
        <v>83</v>
      </c>
      <c r="M26" s="51">
        <f t="shared" si="21"/>
        <v>5.3652230122818354</v>
      </c>
      <c r="N26" s="136">
        <v>1496</v>
      </c>
      <c r="O26" s="136">
        <v>85</v>
      </c>
      <c r="P26" s="51">
        <f t="shared" si="14"/>
        <v>5.6818181818181817</v>
      </c>
      <c r="Q26" s="136">
        <v>1513</v>
      </c>
      <c r="R26" s="136">
        <v>73</v>
      </c>
      <c r="S26" s="51">
        <f t="shared" si="15"/>
        <v>4.8248512888301391</v>
      </c>
      <c r="T26" s="136">
        <v>1427</v>
      </c>
      <c r="U26" s="136">
        <v>105</v>
      </c>
      <c r="V26" s="51">
        <f t="shared" si="22"/>
        <v>7.3580939032936232</v>
      </c>
      <c r="W26" s="136">
        <v>1483</v>
      </c>
      <c r="X26" s="136">
        <v>93</v>
      </c>
      <c r="Y26" s="51">
        <f t="shared" si="23"/>
        <v>6.2710721510451792</v>
      </c>
      <c r="Z26" s="136">
        <v>1403</v>
      </c>
      <c r="AA26" s="136">
        <v>132</v>
      </c>
      <c r="AB26" s="51">
        <f t="shared" si="24"/>
        <v>9.4084105488239498</v>
      </c>
      <c r="AC26" s="136">
        <v>1587</v>
      </c>
      <c r="AD26" s="136">
        <v>130</v>
      </c>
      <c r="AE26" s="51">
        <f t="shared" si="19"/>
        <v>8.1915563957151853</v>
      </c>
    </row>
    <row r="27" spans="1:31" ht="20.25" customHeight="1">
      <c r="A27" s="6" t="s">
        <v>299</v>
      </c>
      <c r="B27" s="136">
        <v>4204</v>
      </c>
      <c r="C27" s="136">
        <v>207</v>
      </c>
      <c r="D27" s="51">
        <f t="shared" si="20"/>
        <v>4.9238820171265463</v>
      </c>
      <c r="E27" s="136">
        <v>4042</v>
      </c>
      <c r="F27" s="136">
        <v>220</v>
      </c>
      <c r="G27" s="51">
        <f t="shared" si="11"/>
        <v>5.4428500742206829</v>
      </c>
      <c r="H27" s="136">
        <v>3948</v>
      </c>
      <c r="I27" s="136">
        <v>227</v>
      </c>
      <c r="J27" s="51">
        <f t="shared" si="25"/>
        <v>5.7497467071935153</v>
      </c>
      <c r="K27" s="136">
        <v>4189</v>
      </c>
      <c r="L27" s="136">
        <v>246</v>
      </c>
      <c r="M27" s="51">
        <f t="shared" si="21"/>
        <v>5.8725232752446885</v>
      </c>
      <c r="N27" s="136">
        <v>4629</v>
      </c>
      <c r="O27" s="136">
        <v>271</v>
      </c>
      <c r="P27" s="51">
        <f t="shared" si="14"/>
        <v>5.8543961978829122</v>
      </c>
      <c r="Q27" s="136">
        <v>4540</v>
      </c>
      <c r="R27" s="136">
        <v>305</v>
      </c>
      <c r="S27" s="51">
        <f t="shared" si="15"/>
        <v>6.7180616740088102</v>
      </c>
      <c r="T27" s="136">
        <v>4760</v>
      </c>
      <c r="U27" s="136">
        <v>287</v>
      </c>
      <c r="V27" s="51">
        <f t="shared" si="22"/>
        <v>6.0294117647058822</v>
      </c>
      <c r="W27" s="136">
        <v>5014</v>
      </c>
      <c r="X27" s="136">
        <v>301</v>
      </c>
      <c r="Y27" s="51">
        <f t="shared" si="23"/>
        <v>6.0031910650179494</v>
      </c>
      <c r="Z27" s="136">
        <v>4410</v>
      </c>
      <c r="AA27" s="136">
        <v>359</v>
      </c>
      <c r="AB27" s="51">
        <f t="shared" si="24"/>
        <v>8.1405895691609977</v>
      </c>
      <c r="AC27" s="136">
        <v>5615</v>
      </c>
      <c r="AD27" s="136">
        <v>429</v>
      </c>
      <c r="AE27" s="51">
        <f t="shared" si="19"/>
        <v>7.6402493321460376</v>
      </c>
    </row>
    <row r="28" spans="1:31" ht="20.25" customHeight="1">
      <c r="A28" s="6" t="s">
        <v>278</v>
      </c>
      <c r="B28" s="136">
        <v>158</v>
      </c>
      <c r="C28" s="136">
        <v>7</v>
      </c>
      <c r="D28" s="51">
        <f t="shared" si="20"/>
        <v>4.4303797468354427</v>
      </c>
      <c r="E28" s="136">
        <v>150</v>
      </c>
      <c r="F28" s="136">
        <v>3</v>
      </c>
      <c r="G28" s="51">
        <f t="shared" si="11"/>
        <v>2</v>
      </c>
      <c r="H28" s="136">
        <v>147</v>
      </c>
      <c r="I28" s="136">
        <v>5</v>
      </c>
      <c r="J28" s="51">
        <f t="shared" si="25"/>
        <v>3.4013605442176873</v>
      </c>
      <c r="K28" s="136">
        <v>176</v>
      </c>
      <c r="L28" s="136">
        <v>3</v>
      </c>
      <c r="M28" s="51">
        <f t="shared" si="21"/>
        <v>1.7045454545454544</v>
      </c>
      <c r="N28" s="136">
        <v>178</v>
      </c>
      <c r="O28" s="136">
        <v>5</v>
      </c>
      <c r="P28" s="51">
        <f t="shared" si="14"/>
        <v>2.8089887640449436</v>
      </c>
      <c r="Q28" s="136">
        <v>175</v>
      </c>
      <c r="R28" s="136">
        <v>6</v>
      </c>
      <c r="S28" s="51">
        <f t="shared" si="15"/>
        <v>3.4285714285714288</v>
      </c>
      <c r="T28" s="136">
        <v>188</v>
      </c>
      <c r="U28" s="136">
        <v>10</v>
      </c>
      <c r="V28" s="51">
        <f t="shared" si="22"/>
        <v>5.3191489361702127</v>
      </c>
      <c r="W28" s="136">
        <v>189</v>
      </c>
      <c r="X28" s="136">
        <v>10</v>
      </c>
      <c r="Y28" s="51">
        <f t="shared" si="23"/>
        <v>5.2910052910052912</v>
      </c>
      <c r="Z28" s="136">
        <v>198</v>
      </c>
      <c r="AA28" s="136">
        <v>12</v>
      </c>
      <c r="AB28" s="51">
        <f t="shared" si="24"/>
        <v>6.0606060606060606</v>
      </c>
      <c r="AC28" s="136">
        <v>198</v>
      </c>
      <c r="AD28" s="136">
        <v>12</v>
      </c>
      <c r="AE28" s="51">
        <f t="shared" si="19"/>
        <v>6.0606060606060606</v>
      </c>
    </row>
    <row r="29" spans="1:31" ht="20.25" customHeight="1">
      <c r="A29" s="6" t="s">
        <v>306</v>
      </c>
      <c r="B29" s="136">
        <v>7993</v>
      </c>
      <c r="C29" s="136">
        <v>302</v>
      </c>
      <c r="D29" s="51">
        <f t="shared" si="20"/>
        <v>3.7783060177655448</v>
      </c>
      <c r="E29" s="136">
        <v>7520</v>
      </c>
      <c r="F29" s="136">
        <v>355</v>
      </c>
      <c r="G29" s="51">
        <f t="shared" si="11"/>
        <v>4.7207446808510642</v>
      </c>
      <c r="H29" s="136">
        <v>7712</v>
      </c>
      <c r="I29" s="136">
        <v>346</v>
      </c>
      <c r="J29" s="51">
        <f t="shared" si="25"/>
        <v>4.4865145228215768</v>
      </c>
      <c r="K29" s="136">
        <v>8277</v>
      </c>
      <c r="L29" s="136">
        <v>324</v>
      </c>
      <c r="M29" s="51">
        <f t="shared" si="21"/>
        <v>3.9144617615077926</v>
      </c>
      <c r="N29" s="136">
        <v>12313</v>
      </c>
      <c r="O29" s="136">
        <v>327</v>
      </c>
      <c r="P29" s="51">
        <f t="shared" si="14"/>
        <v>2.6557297165597333</v>
      </c>
      <c r="Q29" s="136">
        <v>14113</v>
      </c>
      <c r="R29" s="136">
        <v>311</v>
      </c>
      <c r="S29" s="51">
        <f t="shared" si="15"/>
        <v>2.2036420321689221</v>
      </c>
      <c r="T29" s="136">
        <v>13426</v>
      </c>
      <c r="U29" s="136">
        <v>291</v>
      </c>
      <c r="V29" s="51">
        <f t="shared" si="22"/>
        <v>2.1674363175927307</v>
      </c>
      <c r="W29" s="136">
        <v>15817</v>
      </c>
      <c r="X29" s="136">
        <v>354</v>
      </c>
      <c r="Y29" s="51">
        <f t="shared" si="23"/>
        <v>2.2380982487197318</v>
      </c>
      <c r="Z29" s="136">
        <v>14073</v>
      </c>
      <c r="AA29" s="136">
        <v>424</v>
      </c>
      <c r="AB29" s="51">
        <f t="shared" si="24"/>
        <v>3.0128615078519152</v>
      </c>
      <c r="AC29" s="136">
        <v>15216</v>
      </c>
      <c r="AD29" s="136">
        <v>446</v>
      </c>
      <c r="AE29" s="51">
        <f t="shared" si="19"/>
        <v>2.9311251314405888</v>
      </c>
    </row>
    <row r="30" spans="1:31" ht="20.25" customHeight="1">
      <c r="A30" s="6" t="s">
        <v>292</v>
      </c>
      <c r="B30" s="136">
        <v>12</v>
      </c>
      <c r="C30" s="136">
        <v>1</v>
      </c>
      <c r="D30" s="51">
        <f t="shared" si="20"/>
        <v>8.3333333333333321</v>
      </c>
      <c r="E30" s="136">
        <v>4</v>
      </c>
      <c r="F30" s="136">
        <v>1</v>
      </c>
      <c r="G30" s="51">
        <f t="shared" si="11"/>
        <v>25</v>
      </c>
      <c r="H30" s="136">
        <v>5</v>
      </c>
      <c r="I30" s="136">
        <v>1</v>
      </c>
      <c r="J30" s="51">
        <f t="shared" si="25"/>
        <v>20</v>
      </c>
      <c r="K30" s="136">
        <v>5</v>
      </c>
      <c r="L30" s="136">
        <v>0</v>
      </c>
      <c r="M30" s="136">
        <v>0</v>
      </c>
      <c r="N30" s="136">
        <v>6</v>
      </c>
      <c r="O30" s="136">
        <v>0</v>
      </c>
      <c r="P30" s="136">
        <v>0</v>
      </c>
      <c r="Q30" s="136">
        <v>17</v>
      </c>
      <c r="R30" s="136">
        <v>0</v>
      </c>
      <c r="S30" s="136">
        <v>0</v>
      </c>
      <c r="T30" s="136">
        <v>25</v>
      </c>
      <c r="U30" s="136">
        <v>2</v>
      </c>
      <c r="V30" s="51">
        <f t="shared" si="22"/>
        <v>8</v>
      </c>
      <c r="W30" s="136">
        <v>26</v>
      </c>
      <c r="X30" s="136">
        <v>4</v>
      </c>
      <c r="Y30" s="51">
        <f t="shared" si="23"/>
        <v>15.384615384615385</v>
      </c>
      <c r="Z30" s="136">
        <v>22</v>
      </c>
      <c r="AA30" s="136">
        <v>0</v>
      </c>
      <c r="AB30" s="136">
        <v>0</v>
      </c>
      <c r="AC30" s="136">
        <v>44</v>
      </c>
      <c r="AD30" s="136">
        <v>1</v>
      </c>
      <c r="AE30" s="51">
        <f t="shared" si="19"/>
        <v>2.2727272727272729</v>
      </c>
    </row>
    <row r="31" spans="1:31" ht="20.25" customHeight="1">
      <c r="A31" s="6" t="s">
        <v>308</v>
      </c>
      <c r="B31" s="136">
        <v>1138</v>
      </c>
      <c r="C31" s="136">
        <v>15</v>
      </c>
      <c r="D31" s="51">
        <f t="shared" si="20"/>
        <v>1.3181019332161688</v>
      </c>
      <c r="E31" s="136">
        <v>961</v>
      </c>
      <c r="F31" s="136">
        <v>11</v>
      </c>
      <c r="G31" s="51">
        <f t="shared" si="11"/>
        <v>1.1446409989594173</v>
      </c>
      <c r="H31" s="136">
        <v>718</v>
      </c>
      <c r="I31" s="136">
        <v>14</v>
      </c>
      <c r="J31" s="51">
        <f t="shared" si="25"/>
        <v>1.9498607242339834</v>
      </c>
      <c r="K31" s="136">
        <v>638</v>
      </c>
      <c r="L31" s="136">
        <v>5</v>
      </c>
      <c r="M31" s="51">
        <f>L31/K31*100</f>
        <v>0.7836990595611284</v>
      </c>
      <c r="N31" s="136">
        <v>513</v>
      </c>
      <c r="O31" s="136">
        <v>9</v>
      </c>
      <c r="P31" s="51">
        <f>O31/N31*100</f>
        <v>1.7543859649122806</v>
      </c>
      <c r="Q31" s="136">
        <v>375</v>
      </c>
      <c r="R31" s="136">
        <v>15</v>
      </c>
      <c r="S31" s="51">
        <f>R31/Q31*100</f>
        <v>4</v>
      </c>
      <c r="T31" s="136">
        <v>264</v>
      </c>
      <c r="U31" s="136">
        <v>2</v>
      </c>
      <c r="V31" s="51">
        <f t="shared" si="22"/>
        <v>0.75757575757575757</v>
      </c>
      <c r="W31" s="136">
        <v>306</v>
      </c>
      <c r="X31" s="136">
        <v>5</v>
      </c>
      <c r="Y31" s="51">
        <f t="shared" si="23"/>
        <v>1.6339869281045754</v>
      </c>
      <c r="Z31" s="136">
        <v>267</v>
      </c>
      <c r="AA31" s="136">
        <v>4</v>
      </c>
      <c r="AB31" s="51">
        <f t="shared" ref="AB31:AB37" si="26">AA31/Z31*100</f>
        <v>1.4981273408239701</v>
      </c>
      <c r="AC31" s="136">
        <v>275</v>
      </c>
      <c r="AD31" s="136">
        <v>5</v>
      </c>
      <c r="AE31" s="51">
        <f t="shared" si="19"/>
        <v>1.8181818181818181</v>
      </c>
    </row>
    <row r="32" spans="1:31" ht="20.25" customHeight="1">
      <c r="A32" s="6" t="s">
        <v>304</v>
      </c>
      <c r="B32" s="136">
        <v>515</v>
      </c>
      <c r="C32" s="136">
        <v>2</v>
      </c>
      <c r="D32" s="51">
        <f t="shared" si="20"/>
        <v>0.38834951456310679</v>
      </c>
      <c r="E32" s="136">
        <v>488</v>
      </c>
      <c r="F32" s="136">
        <v>8</v>
      </c>
      <c r="G32" s="51">
        <f t="shared" si="11"/>
        <v>1.639344262295082</v>
      </c>
      <c r="H32" s="136">
        <v>425</v>
      </c>
      <c r="I32" s="136">
        <v>5</v>
      </c>
      <c r="J32" s="51">
        <f t="shared" si="25"/>
        <v>1.1764705882352942</v>
      </c>
      <c r="K32" s="136">
        <v>337</v>
      </c>
      <c r="L32" s="136">
        <v>4</v>
      </c>
      <c r="M32" s="51">
        <f>L32/K32*100</f>
        <v>1.1869436201780417</v>
      </c>
      <c r="N32" s="136">
        <v>390</v>
      </c>
      <c r="O32" s="136">
        <v>5</v>
      </c>
      <c r="P32" s="51">
        <f>O32/N32*100</f>
        <v>1.2820512820512819</v>
      </c>
      <c r="Q32" s="136">
        <v>372</v>
      </c>
      <c r="R32" s="136">
        <v>3</v>
      </c>
      <c r="S32" s="51">
        <f>R32/Q32*100</f>
        <v>0.80645161290322576</v>
      </c>
      <c r="T32" s="136">
        <v>298</v>
      </c>
      <c r="U32" s="136">
        <v>4</v>
      </c>
      <c r="V32" s="51">
        <f t="shared" si="22"/>
        <v>1.3422818791946309</v>
      </c>
      <c r="W32" s="136">
        <v>376</v>
      </c>
      <c r="X32" s="136">
        <v>4</v>
      </c>
      <c r="Y32" s="51">
        <f t="shared" si="23"/>
        <v>1.0638297872340425</v>
      </c>
      <c r="Z32" s="136">
        <v>327</v>
      </c>
      <c r="AA32" s="136">
        <v>7</v>
      </c>
      <c r="AB32" s="51">
        <f t="shared" si="26"/>
        <v>2.1406727828746175</v>
      </c>
      <c r="AC32" s="136">
        <v>280</v>
      </c>
      <c r="AD32" s="136">
        <v>5</v>
      </c>
      <c r="AE32" s="51">
        <f t="shared" si="19"/>
        <v>1.7857142857142856</v>
      </c>
    </row>
    <row r="33" spans="1:31" ht="20.25" customHeight="1">
      <c r="A33" s="6" t="s">
        <v>303</v>
      </c>
      <c r="B33" s="136">
        <v>530</v>
      </c>
      <c r="C33" s="136">
        <v>4</v>
      </c>
      <c r="D33" s="51">
        <f t="shared" si="20"/>
        <v>0.75471698113207553</v>
      </c>
      <c r="E33" s="136">
        <v>436</v>
      </c>
      <c r="F33" s="136">
        <v>5</v>
      </c>
      <c r="G33" s="51">
        <f t="shared" si="11"/>
        <v>1.1467889908256881</v>
      </c>
      <c r="H33" s="136">
        <v>393</v>
      </c>
      <c r="I33" s="136">
        <v>4</v>
      </c>
      <c r="J33" s="51">
        <f t="shared" si="25"/>
        <v>1.0178117048346056</v>
      </c>
      <c r="K33" s="136">
        <v>379</v>
      </c>
      <c r="L33" s="136">
        <v>9</v>
      </c>
      <c r="M33" s="51">
        <f>L33/K33*100</f>
        <v>2.3746701846965697</v>
      </c>
      <c r="N33" s="136">
        <v>353</v>
      </c>
      <c r="O33" s="136">
        <v>6</v>
      </c>
      <c r="P33" s="51">
        <f>O33/N33*100</f>
        <v>1.6997167138810201</v>
      </c>
      <c r="Q33" s="136">
        <v>275</v>
      </c>
      <c r="R33" s="136">
        <v>1</v>
      </c>
      <c r="S33" s="51">
        <f>R33/Q33*100</f>
        <v>0.36363636363636365</v>
      </c>
      <c r="T33" s="136">
        <v>195</v>
      </c>
      <c r="U33" s="136">
        <v>3</v>
      </c>
      <c r="V33" s="51">
        <f t="shared" si="22"/>
        <v>1.5384615384615385</v>
      </c>
      <c r="W33" s="136">
        <v>183</v>
      </c>
      <c r="X33" s="136">
        <v>3</v>
      </c>
      <c r="Y33" s="51">
        <f t="shared" si="23"/>
        <v>1.639344262295082</v>
      </c>
      <c r="Z33" s="136">
        <v>154</v>
      </c>
      <c r="AA33" s="136">
        <v>4</v>
      </c>
      <c r="AB33" s="51">
        <f t="shared" si="26"/>
        <v>2.5974025974025974</v>
      </c>
      <c r="AC33" s="136">
        <v>171</v>
      </c>
      <c r="AD33" s="136">
        <v>3</v>
      </c>
      <c r="AE33" s="51">
        <f t="shared" si="19"/>
        <v>1.7543859649122806</v>
      </c>
    </row>
    <row r="34" spans="1:31" ht="20.25" customHeight="1">
      <c r="A34" s="6" t="s">
        <v>309</v>
      </c>
      <c r="B34" s="136">
        <v>794</v>
      </c>
      <c r="C34" s="136">
        <v>18</v>
      </c>
      <c r="D34" s="51">
        <f t="shared" si="20"/>
        <v>2.2670025188916876</v>
      </c>
      <c r="E34" s="136">
        <v>784</v>
      </c>
      <c r="F34" s="136">
        <v>8</v>
      </c>
      <c r="G34" s="51">
        <f t="shared" si="11"/>
        <v>1.0204081632653061</v>
      </c>
      <c r="H34" s="136">
        <v>809</v>
      </c>
      <c r="I34" s="136">
        <v>15</v>
      </c>
      <c r="J34" s="51">
        <f t="shared" si="25"/>
        <v>1.8541409147095178</v>
      </c>
      <c r="K34" s="136">
        <v>725</v>
      </c>
      <c r="L34" s="136">
        <v>12</v>
      </c>
      <c r="M34" s="51">
        <f>L34/K34*100</f>
        <v>1.6551724137931034</v>
      </c>
      <c r="N34" s="136">
        <v>568</v>
      </c>
      <c r="O34" s="136">
        <v>15</v>
      </c>
      <c r="P34" s="51">
        <f>O34/N34*100</f>
        <v>2.640845070422535</v>
      </c>
      <c r="Q34" s="136">
        <v>610</v>
      </c>
      <c r="R34" s="136">
        <v>10</v>
      </c>
      <c r="S34" s="51">
        <f>R34/Q34*100</f>
        <v>1.639344262295082</v>
      </c>
      <c r="T34" s="136">
        <v>646</v>
      </c>
      <c r="U34" s="136">
        <v>16</v>
      </c>
      <c r="V34" s="51">
        <f t="shared" si="22"/>
        <v>2.4767801857585141</v>
      </c>
      <c r="W34" s="136">
        <v>664</v>
      </c>
      <c r="X34" s="136">
        <v>12</v>
      </c>
      <c r="Y34" s="51">
        <f t="shared" si="23"/>
        <v>1.8072289156626504</v>
      </c>
      <c r="Z34" s="136">
        <v>489</v>
      </c>
      <c r="AA34" s="136">
        <v>6</v>
      </c>
      <c r="AB34" s="51">
        <f t="shared" si="26"/>
        <v>1.2269938650306749</v>
      </c>
      <c r="AC34" s="136">
        <v>550</v>
      </c>
      <c r="AD34" s="136">
        <v>9</v>
      </c>
      <c r="AE34" s="51">
        <f t="shared" si="19"/>
        <v>1.6363636363636365</v>
      </c>
    </row>
    <row r="35" spans="1:31" ht="20.25" customHeight="1">
      <c r="A35" s="150" t="s">
        <v>313</v>
      </c>
      <c r="B35" s="137">
        <v>30</v>
      </c>
      <c r="C35" s="137">
        <v>0</v>
      </c>
      <c r="D35" s="137">
        <v>0</v>
      </c>
      <c r="E35" s="137">
        <v>43</v>
      </c>
      <c r="F35" s="137">
        <v>0</v>
      </c>
      <c r="G35" s="137">
        <v>0</v>
      </c>
      <c r="H35" s="137">
        <v>43</v>
      </c>
      <c r="I35" s="137">
        <v>0</v>
      </c>
      <c r="J35" s="137">
        <v>0</v>
      </c>
      <c r="K35" s="137">
        <v>39</v>
      </c>
      <c r="L35" s="137">
        <v>0</v>
      </c>
      <c r="M35" s="137">
        <v>0</v>
      </c>
      <c r="N35" s="137">
        <v>56</v>
      </c>
      <c r="O35" s="137">
        <v>0</v>
      </c>
      <c r="P35" s="137">
        <v>0</v>
      </c>
      <c r="Q35" s="137">
        <v>59</v>
      </c>
      <c r="R35" s="137">
        <v>0</v>
      </c>
      <c r="S35" s="137">
        <v>0</v>
      </c>
      <c r="T35" s="137">
        <v>60</v>
      </c>
      <c r="U35" s="137">
        <v>1</v>
      </c>
      <c r="V35" s="149">
        <f t="shared" si="22"/>
        <v>1.6666666666666667</v>
      </c>
      <c r="W35" s="137">
        <v>70</v>
      </c>
      <c r="X35" s="137">
        <v>1</v>
      </c>
      <c r="Y35" s="149">
        <f t="shared" si="23"/>
        <v>1.4285714285714286</v>
      </c>
      <c r="Z35" s="137">
        <v>71</v>
      </c>
      <c r="AA35" s="137">
        <v>1</v>
      </c>
      <c r="AB35" s="149">
        <f t="shared" si="26"/>
        <v>1.4084507042253522</v>
      </c>
      <c r="AC35" s="137">
        <v>87</v>
      </c>
      <c r="AD35" s="137">
        <v>1</v>
      </c>
      <c r="AE35" s="149">
        <f t="shared" si="19"/>
        <v>1.1494252873563218</v>
      </c>
    </row>
    <row r="36" spans="1:31" ht="20.25" customHeight="1">
      <c r="A36" s="6" t="s">
        <v>301</v>
      </c>
      <c r="B36" s="136">
        <v>66</v>
      </c>
      <c r="C36" s="136">
        <v>1</v>
      </c>
      <c r="D36" s="51">
        <f>C36/B36*100</f>
        <v>1.5151515151515151</v>
      </c>
      <c r="E36" s="136">
        <v>74</v>
      </c>
      <c r="F36" s="136">
        <v>0</v>
      </c>
      <c r="G36" s="136">
        <v>0</v>
      </c>
      <c r="H36" s="136">
        <v>114</v>
      </c>
      <c r="I36" s="136">
        <v>1</v>
      </c>
      <c r="J36" s="51">
        <f>I36/H36*100</f>
        <v>0.8771929824561403</v>
      </c>
      <c r="K36" s="136">
        <v>116</v>
      </c>
      <c r="L36" s="136">
        <v>3</v>
      </c>
      <c r="M36" s="51">
        <f>L36/K36*100</f>
        <v>2.5862068965517242</v>
      </c>
      <c r="N36" s="136">
        <v>151</v>
      </c>
      <c r="O36" s="136">
        <v>6</v>
      </c>
      <c r="P36" s="51">
        <f>O36/N36*100</f>
        <v>3.9735099337748347</v>
      </c>
      <c r="Q36" s="136">
        <v>145</v>
      </c>
      <c r="R36" s="136">
        <v>6</v>
      </c>
      <c r="S36" s="51">
        <f>R36/Q36*100</f>
        <v>4.1379310344827589</v>
      </c>
      <c r="T36" s="136">
        <v>167</v>
      </c>
      <c r="U36" s="136">
        <v>7</v>
      </c>
      <c r="V36" s="51">
        <f t="shared" si="22"/>
        <v>4.1916167664670656</v>
      </c>
      <c r="W36" s="136">
        <v>213</v>
      </c>
      <c r="X36" s="136">
        <v>5</v>
      </c>
      <c r="Y36" s="51">
        <f t="shared" si="23"/>
        <v>2.3474178403755865</v>
      </c>
      <c r="Z36" s="136">
        <v>216</v>
      </c>
      <c r="AA36" s="136">
        <v>1</v>
      </c>
      <c r="AB36" s="51">
        <f t="shared" si="26"/>
        <v>0.46296296296296291</v>
      </c>
      <c r="AC36" s="136">
        <v>281</v>
      </c>
      <c r="AD36" s="136">
        <v>2</v>
      </c>
      <c r="AE36" s="51">
        <f t="shared" si="19"/>
        <v>0.71174377224199281</v>
      </c>
    </row>
    <row r="37" spans="1:31" ht="20.25" customHeight="1">
      <c r="A37" s="6" t="s">
        <v>276</v>
      </c>
      <c r="B37" s="136">
        <v>27</v>
      </c>
      <c r="C37" s="136">
        <v>3</v>
      </c>
      <c r="D37" s="51">
        <f>C37/B37*100</f>
        <v>11.111111111111111</v>
      </c>
      <c r="E37" s="136">
        <v>42</v>
      </c>
      <c r="F37" s="136">
        <v>3</v>
      </c>
      <c r="G37" s="51">
        <f>F37/E37*100</f>
        <v>7.1428571428571423</v>
      </c>
      <c r="H37" s="136">
        <v>48</v>
      </c>
      <c r="I37" s="136">
        <v>6</v>
      </c>
      <c r="J37" s="51">
        <f>I37/H37*100</f>
        <v>12.5</v>
      </c>
      <c r="K37" s="136">
        <v>53</v>
      </c>
      <c r="L37" s="136">
        <v>2</v>
      </c>
      <c r="M37" s="51">
        <f>L37/K37*100</f>
        <v>3.7735849056603774</v>
      </c>
      <c r="N37" s="136">
        <v>51</v>
      </c>
      <c r="O37" s="136">
        <v>7</v>
      </c>
      <c r="P37" s="51">
        <f>O37/N37*100</f>
        <v>13.725490196078432</v>
      </c>
      <c r="Q37" s="136">
        <v>49</v>
      </c>
      <c r="R37" s="136">
        <v>4</v>
      </c>
      <c r="S37" s="51">
        <f>R37/Q37*100</f>
        <v>8.1632653061224492</v>
      </c>
      <c r="T37" s="136">
        <v>66</v>
      </c>
      <c r="U37" s="136">
        <v>8</v>
      </c>
      <c r="V37" s="51">
        <f t="shared" si="22"/>
        <v>12.121212121212121</v>
      </c>
      <c r="W37" s="136">
        <v>113</v>
      </c>
      <c r="X37" s="136">
        <v>5</v>
      </c>
      <c r="Y37" s="51">
        <f t="shared" si="23"/>
        <v>4.4247787610619467</v>
      </c>
      <c r="Z37" s="136">
        <v>641</v>
      </c>
      <c r="AA37" s="136">
        <v>2</v>
      </c>
      <c r="AB37" s="51">
        <f t="shared" si="26"/>
        <v>0.31201248049921998</v>
      </c>
      <c r="AC37" s="136">
        <v>1864</v>
      </c>
      <c r="AD37" s="136">
        <v>4</v>
      </c>
      <c r="AE37" s="51">
        <f t="shared" si="19"/>
        <v>0.21459227467811159</v>
      </c>
    </row>
    <row r="38" spans="1:31" ht="20.25" customHeight="1">
      <c r="A38" s="6" t="s">
        <v>272</v>
      </c>
      <c r="B38" s="136">
        <v>0</v>
      </c>
      <c r="C38" s="136">
        <v>0</v>
      </c>
      <c r="D38" s="136">
        <v>0</v>
      </c>
      <c r="E38" s="136">
        <v>0</v>
      </c>
      <c r="F38" s="136">
        <v>0</v>
      </c>
      <c r="G38" s="136">
        <v>0</v>
      </c>
      <c r="H38" s="136">
        <v>0</v>
      </c>
      <c r="I38" s="136">
        <v>0</v>
      </c>
      <c r="J38" s="136">
        <v>0</v>
      </c>
      <c r="K38" s="136">
        <v>1</v>
      </c>
      <c r="L38" s="136">
        <v>1</v>
      </c>
      <c r="M38" s="51">
        <f>L38/K38*100</f>
        <v>100</v>
      </c>
      <c r="N38" s="136">
        <v>0</v>
      </c>
      <c r="O38" s="136">
        <v>0</v>
      </c>
      <c r="P38" s="136">
        <v>0</v>
      </c>
      <c r="Q38" s="136">
        <v>0</v>
      </c>
      <c r="R38" s="136">
        <v>0</v>
      </c>
      <c r="S38" s="136">
        <v>0</v>
      </c>
      <c r="T38" s="136">
        <v>0</v>
      </c>
      <c r="U38" s="136">
        <v>0</v>
      </c>
      <c r="V38" s="136">
        <v>0</v>
      </c>
      <c r="W38" s="136">
        <v>0</v>
      </c>
      <c r="X38" s="136">
        <v>0</v>
      </c>
      <c r="Y38" s="136">
        <v>0</v>
      </c>
      <c r="Z38" s="136">
        <v>0</v>
      </c>
      <c r="AA38" s="136">
        <v>0</v>
      </c>
      <c r="AB38" s="136">
        <v>0</v>
      </c>
      <c r="AC38" s="136">
        <v>0</v>
      </c>
      <c r="AD38" s="136">
        <v>0</v>
      </c>
      <c r="AE38" s="136">
        <v>0</v>
      </c>
    </row>
    <row r="39" spans="1:31" ht="20.25" customHeight="1">
      <c r="A39" s="6" t="s">
        <v>277</v>
      </c>
      <c r="B39" s="136">
        <v>33</v>
      </c>
      <c r="C39" s="136">
        <v>0</v>
      </c>
      <c r="D39" s="136">
        <v>0</v>
      </c>
      <c r="E39" s="136">
        <v>26</v>
      </c>
      <c r="F39" s="136">
        <v>0</v>
      </c>
      <c r="G39" s="136">
        <v>0</v>
      </c>
      <c r="H39" s="136">
        <v>28</v>
      </c>
      <c r="I39" s="136">
        <v>0</v>
      </c>
      <c r="J39" s="136">
        <v>0</v>
      </c>
      <c r="K39" s="136">
        <v>41</v>
      </c>
      <c r="L39" s="136">
        <v>0</v>
      </c>
      <c r="M39" s="136">
        <v>0</v>
      </c>
      <c r="N39" s="136">
        <v>41</v>
      </c>
      <c r="O39" s="136">
        <v>0</v>
      </c>
      <c r="P39" s="136">
        <v>0</v>
      </c>
      <c r="Q39" s="136">
        <v>20</v>
      </c>
      <c r="R39" s="136">
        <v>0</v>
      </c>
      <c r="S39" s="136">
        <v>0</v>
      </c>
      <c r="T39" s="136">
        <v>21</v>
      </c>
      <c r="U39" s="136">
        <v>1</v>
      </c>
      <c r="V39" s="51">
        <f>U39/T39*100</f>
        <v>4.7619047619047619</v>
      </c>
      <c r="W39" s="136">
        <v>25</v>
      </c>
      <c r="X39" s="136">
        <v>2</v>
      </c>
      <c r="Y39" s="51">
        <f>X39/W39*100</f>
        <v>8</v>
      </c>
      <c r="Z39" s="136">
        <v>27</v>
      </c>
      <c r="AA39" s="136">
        <v>1</v>
      </c>
      <c r="AB39" s="51">
        <f>AA39/Z39*100</f>
        <v>3.7037037037037033</v>
      </c>
      <c r="AC39" s="136">
        <v>17</v>
      </c>
      <c r="AD39" s="136">
        <v>0</v>
      </c>
      <c r="AE39" s="136">
        <v>0</v>
      </c>
    </row>
    <row r="40" spans="1:31" ht="20.25" customHeight="1">
      <c r="A40" s="6" t="s">
        <v>279</v>
      </c>
      <c r="B40" s="136">
        <v>31</v>
      </c>
      <c r="C40" s="136">
        <v>0</v>
      </c>
      <c r="D40" s="136">
        <v>0</v>
      </c>
      <c r="E40" s="136">
        <v>18</v>
      </c>
      <c r="F40" s="136">
        <v>2</v>
      </c>
      <c r="G40" s="51">
        <f>F40/E40*100</f>
        <v>11.111111111111111</v>
      </c>
      <c r="H40" s="136">
        <v>20</v>
      </c>
      <c r="I40" s="136">
        <v>1</v>
      </c>
      <c r="J40" s="51">
        <f>I40/H40*100</f>
        <v>5</v>
      </c>
      <c r="K40" s="136">
        <v>18</v>
      </c>
      <c r="L40" s="136">
        <v>1</v>
      </c>
      <c r="M40" s="51">
        <f>L40/K40*100</f>
        <v>5.5555555555555554</v>
      </c>
      <c r="N40" s="136">
        <v>8</v>
      </c>
      <c r="O40" s="136">
        <v>0</v>
      </c>
      <c r="P40" s="136">
        <v>0</v>
      </c>
      <c r="Q40" s="136">
        <v>17</v>
      </c>
      <c r="R40" s="136">
        <v>2</v>
      </c>
      <c r="S40" s="51">
        <f>R40/Q40*100</f>
        <v>11.76470588235294</v>
      </c>
      <c r="T40" s="136">
        <v>13</v>
      </c>
      <c r="U40" s="136">
        <v>0</v>
      </c>
      <c r="V40" s="136">
        <v>0</v>
      </c>
      <c r="W40" s="136">
        <v>17</v>
      </c>
      <c r="X40" s="136">
        <v>1</v>
      </c>
      <c r="Y40" s="51">
        <f>X40/W40*100</f>
        <v>5.8823529411764701</v>
      </c>
      <c r="Z40" s="136">
        <v>27</v>
      </c>
      <c r="AA40" s="136">
        <v>2</v>
      </c>
      <c r="AB40" s="51">
        <f>AA40/Z40*100</f>
        <v>7.4074074074074066</v>
      </c>
      <c r="AC40" s="136">
        <v>10</v>
      </c>
      <c r="AD40" s="136">
        <v>0</v>
      </c>
      <c r="AE40" s="136">
        <v>0</v>
      </c>
    </row>
    <row r="41" spans="1:31" ht="20.25" customHeight="1">
      <c r="A41" s="6" t="s">
        <v>284</v>
      </c>
      <c r="B41" s="136">
        <v>19</v>
      </c>
      <c r="C41" s="136">
        <v>0</v>
      </c>
      <c r="D41" s="136">
        <v>0</v>
      </c>
      <c r="E41" s="136">
        <v>23</v>
      </c>
      <c r="F41" s="136">
        <v>2</v>
      </c>
      <c r="G41" s="51">
        <f>F41/E41*100</f>
        <v>8.695652173913043</v>
      </c>
      <c r="H41" s="136">
        <v>30</v>
      </c>
      <c r="I41" s="136">
        <v>3</v>
      </c>
      <c r="J41" s="51">
        <f>I41/H41*100</f>
        <v>10</v>
      </c>
      <c r="K41" s="136">
        <v>12</v>
      </c>
      <c r="L41" s="136">
        <v>0</v>
      </c>
      <c r="M41" s="136">
        <v>0</v>
      </c>
      <c r="N41" s="136">
        <v>31</v>
      </c>
      <c r="O41" s="136">
        <v>0</v>
      </c>
      <c r="P41" s="136">
        <v>0</v>
      </c>
      <c r="Q41" s="136">
        <v>25</v>
      </c>
      <c r="R41" s="136">
        <v>0</v>
      </c>
      <c r="S41" s="136">
        <v>0</v>
      </c>
      <c r="T41" s="136">
        <v>20</v>
      </c>
      <c r="U41" s="136">
        <v>0</v>
      </c>
      <c r="V41" s="136">
        <v>0</v>
      </c>
      <c r="W41" s="136">
        <v>21</v>
      </c>
      <c r="X41" s="136">
        <v>2</v>
      </c>
      <c r="Y41" s="51">
        <f>X41/W41*100</f>
        <v>9.5238095238095237</v>
      </c>
      <c r="Z41" s="136">
        <v>15</v>
      </c>
      <c r="AA41" s="136">
        <v>0</v>
      </c>
      <c r="AB41" s="136">
        <v>0</v>
      </c>
      <c r="AC41" s="136">
        <v>9</v>
      </c>
      <c r="AD41" s="136">
        <v>0</v>
      </c>
      <c r="AE41" s="136">
        <v>0</v>
      </c>
    </row>
    <row r="42" spans="1:31" ht="20.25" customHeight="1">
      <c r="A42" s="6" t="s">
        <v>286</v>
      </c>
      <c r="B42" s="136">
        <v>0</v>
      </c>
      <c r="C42" s="136">
        <v>0</v>
      </c>
      <c r="D42" s="136">
        <v>0</v>
      </c>
      <c r="E42" s="136">
        <v>1</v>
      </c>
      <c r="F42" s="136">
        <v>0</v>
      </c>
      <c r="G42" s="136">
        <v>0</v>
      </c>
      <c r="H42" s="136">
        <v>0</v>
      </c>
      <c r="I42" s="136">
        <v>0</v>
      </c>
      <c r="J42" s="136">
        <v>0</v>
      </c>
      <c r="K42" s="136">
        <v>0</v>
      </c>
      <c r="L42" s="136">
        <v>0</v>
      </c>
      <c r="M42" s="136">
        <v>0</v>
      </c>
      <c r="N42" s="136">
        <v>0</v>
      </c>
      <c r="O42" s="136">
        <v>0</v>
      </c>
      <c r="P42" s="136">
        <v>0</v>
      </c>
      <c r="Q42" s="136">
        <v>0</v>
      </c>
      <c r="R42" s="136">
        <v>0</v>
      </c>
      <c r="S42" s="136">
        <v>0</v>
      </c>
      <c r="T42" s="136">
        <v>0</v>
      </c>
      <c r="U42" s="136">
        <v>0</v>
      </c>
      <c r="V42" s="136">
        <v>0</v>
      </c>
      <c r="W42" s="136">
        <v>0</v>
      </c>
      <c r="X42" s="136">
        <v>0</v>
      </c>
      <c r="Y42" s="136">
        <v>0</v>
      </c>
      <c r="Z42" s="136">
        <v>0</v>
      </c>
      <c r="AA42" s="136">
        <v>0</v>
      </c>
      <c r="AB42" s="136">
        <v>0</v>
      </c>
      <c r="AC42" s="136">
        <v>0</v>
      </c>
      <c r="AD42" s="136">
        <v>0</v>
      </c>
      <c r="AE42" s="136">
        <v>0</v>
      </c>
    </row>
    <row r="43" spans="1:31" ht="20.25" customHeight="1">
      <c r="A43" s="6" t="s">
        <v>290</v>
      </c>
      <c r="B43" s="136">
        <v>364</v>
      </c>
      <c r="C43" s="136">
        <v>2</v>
      </c>
      <c r="D43" s="51">
        <f>C43/B43*100</f>
        <v>0.5494505494505495</v>
      </c>
      <c r="E43" s="136">
        <v>354</v>
      </c>
      <c r="F43" s="136">
        <v>8</v>
      </c>
      <c r="G43" s="51">
        <f>F43/E43*100</f>
        <v>2.2598870056497176</v>
      </c>
      <c r="H43" s="136">
        <v>319</v>
      </c>
      <c r="I43" s="136">
        <v>9</v>
      </c>
      <c r="J43" s="51">
        <f>I43/H43*100</f>
        <v>2.8213166144200628</v>
      </c>
      <c r="K43" s="136">
        <v>327</v>
      </c>
      <c r="L43" s="136">
        <v>14</v>
      </c>
      <c r="M43" s="51">
        <f>L43/K43*100</f>
        <v>4.281345565749235</v>
      </c>
      <c r="N43" s="136">
        <v>347</v>
      </c>
      <c r="O43" s="136">
        <v>5</v>
      </c>
      <c r="P43" s="51">
        <f>O43/N43*100</f>
        <v>1.4409221902017291</v>
      </c>
      <c r="Q43" s="136">
        <v>342</v>
      </c>
      <c r="R43" s="136">
        <v>8</v>
      </c>
      <c r="S43" s="51">
        <f>R43/Q43*100</f>
        <v>2.3391812865497075</v>
      </c>
      <c r="T43" s="136">
        <v>329</v>
      </c>
      <c r="U43" s="136">
        <v>7</v>
      </c>
      <c r="V43" s="51">
        <f>U43/T43*100</f>
        <v>2.1276595744680851</v>
      </c>
      <c r="W43" s="136">
        <v>135</v>
      </c>
      <c r="X43" s="136">
        <v>4</v>
      </c>
      <c r="Y43" s="51">
        <f>X43/W43*100</f>
        <v>2.9629629629629632</v>
      </c>
      <c r="Z43" s="136">
        <v>6</v>
      </c>
      <c r="AA43" s="136">
        <v>0</v>
      </c>
      <c r="AB43" s="136">
        <v>0</v>
      </c>
      <c r="AC43" s="136">
        <v>15</v>
      </c>
      <c r="AD43" s="136">
        <v>0</v>
      </c>
      <c r="AE43" s="136">
        <v>0</v>
      </c>
    </row>
    <row r="44" spans="1:31" ht="20.25" customHeight="1">
      <c r="A44" s="6" t="s">
        <v>291</v>
      </c>
      <c r="B44" s="136">
        <v>13</v>
      </c>
      <c r="C44" s="136">
        <v>2</v>
      </c>
      <c r="D44" s="51">
        <f>C44/B44*100</f>
        <v>15.384615384615385</v>
      </c>
      <c r="E44" s="136">
        <v>10</v>
      </c>
      <c r="F44" s="136">
        <v>0</v>
      </c>
      <c r="G44" s="136">
        <v>0</v>
      </c>
      <c r="H44" s="136">
        <v>19</v>
      </c>
      <c r="I44" s="136">
        <v>2</v>
      </c>
      <c r="J44" s="51">
        <f>I44/H44*100</f>
        <v>10.526315789473683</v>
      </c>
      <c r="K44" s="136">
        <v>7</v>
      </c>
      <c r="L44" s="136">
        <v>1</v>
      </c>
      <c r="M44" s="51">
        <f>L44/K44*100</f>
        <v>14.285714285714285</v>
      </c>
      <c r="N44" s="136">
        <v>8</v>
      </c>
      <c r="O44" s="136">
        <v>0</v>
      </c>
      <c r="P44" s="136">
        <v>0</v>
      </c>
      <c r="Q44" s="136">
        <v>19</v>
      </c>
      <c r="R44" s="136">
        <v>1</v>
      </c>
      <c r="S44" s="51">
        <f>R44/Q44*100</f>
        <v>5.2631578947368416</v>
      </c>
      <c r="T44" s="136">
        <v>7</v>
      </c>
      <c r="U44" s="136">
        <v>0</v>
      </c>
      <c r="V44" s="136">
        <v>0</v>
      </c>
      <c r="W44" s="136">
        <v>10</v>
      </c>
      <c r="X44" s="136">
        <v>1</v>
      </c>
      <c r="Y44" s="51">
        <f>X44/W44*100</f>
        <v>10</v>
      </c>
      <c r="Z44" s="136">
        <v>19</v>
      </c>
      <c r="AA44" s="136">
        <v>2</v>
      </c>
      <c r="AB44" s="51">
        <f>AA44/Z44*100</f>
        <v>10.526315789473683</v>
      </c>
      <c r="AC44" s="136">
        <v>5</v>
      </c>
      <c r="AD44" s="136">
        <v>0</v>
      </c>
      <c r="AE44" s="136">
        <v>0</v>
      </c>
    </row>
    <row r="45" spans="1:31" ht="20.25" customHeight="1">
      <c r="A45" s="6" t="s">
        <v>297</v>
      </c>
      <c r="B45" s="136">
        <v>3</v>
      </c>
      <c r="C45" s="136">
        <v>0</v>
      </c>
      <c r="D45" s="136">
        <v>0</v>
      </c>
      <c r="E45" s="136">
        <v>5</v>
      </c>
      <c r="F45" s="136">
        <v>2</v>
      </c>
      <c r="G45" s="51">
        <f>F45/E45*100</f>
        <v>40</v>
      </c>
      <c r="H45" s="136">
        <v>0</v>
      </c>
      <c r="I45" s="136">
        <v>0</v>
      </c>
      <c r="J45" s="136">
        <v>0</v>
      </c>
      <c r="K45" s="136">
        <v>1</v>
      </c>
      <c r="L45" s="136">
        <v>0</v>
      </c>
      <c r="M45" s="136">
        <v>0</v>
      </c>
      <c r="N45" s="136">
        <v>0</v>
      </c>
      <c r="O45" s="136">
        <v>0</v>
      </c>
      <c r="P45" s="136">
        <v>0</v>
      </c>
      <c r="Q45" s="136">
        <v>0</v>
      </c>
      <c r="R45" s="136">
        <v>0</v>
      </c>
      <c r="S45" s="136">
        <v>0</v>
      </c>
      <c r="T45" s="136">
        <v>4</v>
      </c>
      <c r="U45" s="136">
        <v>1</v>
      </c>
      <c r="V45" s="51">
        <f>U45/T45*100</f>
        <v>25</v>
      </c>
      <c r="W45" s="136">
        <v>1</v>
      </c>
      <c r="X45" s="136">
        <v>1</v>
      </c>
      <c r="Y45" s="51">
        <f>X45/W45*100</f>
        <v>100</v>
      </c>
      <c r="Z45" s="136">
        <v>0</v>
      </c>
      <c r="AA45" s="136">
        <v>0</v>
      </c>
      <c r="AB45" s="136">
        <v>0</v>
      </c>
      <c r="AC45" s="136">
        <v>0</v>
      </c>
      <c r="AD45" s="136">
        <v>0</v>
      </c>
      <c r="AE45" s="136">
        <v>0</v>
      </c>
    </row>
    <row r="46" spans="1:31" ht="20.25" customHeight="1">
      <c r="A46" s="151" t="s">
        <v>310</v>
      </c>
      <c r="B46" s="154">
        <v>20</v>
      </c>
      <c r="C46" s="154">
        <v>1</v>
      </c>
      <c r="D46" s="54">
        <f>C46/B46*100</f>
        <v>5</v>
      </c>
      <c r="E46" s="154">
        <v>23</v>
      </c>
      <c r="F46" s="154">
        <v>0</v>
      </c>
      <c r="G46" s="154">
        <v>0</v>
      </c>
      <c r="H46" s="154">
        <v>22</v>
      </c>
      <c r="I46" s="154">
        <v>0</v>
      </c>
      <c r="J46" s="154">
        <v>0</v>
      </c>
      <c r="K46" s="154">
        <v>9</v>
      </c>
      <c r="L46" s="154">
        <v>1</v>
      </c>
      <c r="M46" s="54">
        <f>L46/K46*100</f>
        <v>11.111111111111111</v>
      </c>
      <c r="N46" s="154">
        <v>15</v>
      </c>
      <c r="O46" s="154">
        <v>0</v>
      </c>
      <c r="P46" s="154">
        <v>0</v>
      </c>
      <c r="Q46" s="154">
        <v>5</v>
      </c>
      <c r="R46" s="154">
        <v>0</v>
      </c>
      <c r="S46" s="154">
        <v>0</v>
      </c>
      <c r="T46" s="154">
        <v>3</v>
      </c>
      <c r="U46" s="154">
        <v>1</v>
      </c>
      <c r="V46" s="54">
        <f>U46/T46*100</f>
        <v>33.333333333333329</v>
      </c>
      <c r="W46" s="154">
        <v>15</v>
      </c>
      <c r="X46" s="154">
        <v>0</v>
      </c>
      <c r="Y46" s="154">
        <v>0</v>
      </c>
      <c r="Z46" s="154">
        <v>8</v>
      </c>
      <c r="AA46" s="154">
        <v>0</v>
      </c>
      <c r="AB46" s="154">
        <v>0</v>
      </c>
      <c r="AC46" s="154">
        <v>11</v>
      </c>
      <c r="AD46" s="154">
        <v>0</v>
      </c>
      <c r="AE46" s="154">
        <v>0</v>
      </c>
    </row>
    <row r="47" spans="1:31">
      <c r="A47" s="131" t="s">
        <v>125</v>
      </c>
      <c r="B47" s="131"/>
      <c r="C47" s="131"/>
      <c r="D47" s="131"/>
      <c r="E47" s="131"/>
      <c r="F47" s="131"/>
      <c r="G47" s="131"/>
      <c r="H47" s="131"/>
      <c r="I47" s="131"/>
      <c r="J47" s="131"/>
      <c r="K47" s="131"/>
      <c r="L47" s="131"/>
      <c r="M47" s="131"/>
      <c r="N47" s="131"/>
      <c r="O47" s="131"/>
      <c r="P47" s="131"/>
      <c r="Q47" s="131"/>
      <c r="R47" s="132"/>
      <c r="S47" s="99"/>
      <c r="T47" s="99"/>
      <c r="U47" s="132"/>
    </row>
    <row r="48" spans="1:31" ht="44.25" customHeight="1">
      <c r="A48" s="286" t="s">
        <v>316</v>
      </c>
      <c r="B48" s="286"/>
      <c r="C48" s="286"/>
      <c r="D48" s="286"/>
      <c r="E48" s="286"/>
      <c r="F48" s="286"/>
      <c r="G48" s="286"/>
      <c r="H48" s="286"/>
      <c r="I48" s="286"/>
      <c r="J48" s="286"/>
      <c r="K48" s="286"/>
      <c r="L48" s="286"/>
      <c r="M48" s="286"/>
      <c r="N48" s="286"/>
      <c r="O48" s="286"/>
      <c r="P48" s="286"/>
      <c r="Q48" s="286"/>
      <c r="R48" s="286"/>
      <c r="S48" s="286"/>
      <c r="T48" s="286"/>
      <c r="U48" s="286"/>
    </row>
  </sheetData>
  <sortState ref="A5:AE46">
    <sortCondition descending="1" ref="AE5:AE46"/>
  </sortState>
  <mergeCells count="13">
    <mergeCell ref="A48:U48"/>
    <mergeCell ref="A1:AE1"/>
    <mergeCell ref="A2:A3"/>
    <mergeCell ref="AC2:AE2"/>
    <mergeCell ref="Z2:AB2"/>
    <mergeCell ref="W2:Y2"/>
    <mergeCell ref="T2:V2"/>
    <mergeCell ref="Q2:S2"/>
    <mergeCell ref="B2:D2"/>
    <mergeCell ref="E2:G2"/>
    <mergeCell ref="H2:J2"/>
    <mergeCell ref="K2:M2"/>
    <mergeCell ref="N2:P2"/>
  </mergeCells>
  <phoneticPr fontId="19" type="noConversion"/>
  <hyperlinks>
    <hyperlink ref="AF1" location="本篇表次!A1" display="回本篇表次"/>
  </hyperlinks>
  <printOptions horizontalCentered="1" verticalCentered="1"/>
  <pageMargins left="0.39370078740157483" right="0.39370078740157483" top="0.74803149606299213" bottom="0.74803149606299213" header="0.31496062992125984" footer="0.31496062992125984"/>
  <pageSetup paperSize="11" scale="23" firstPageNumber="262" orientation="landscape" r:id="rId1"/>
  <headerFooter differentOddEven="1" scaleWithDoc="0">
    <oddHeader>&amp;L&amp;"Times New Roman,標準"&amp;8 107&amp;"標楷體,標準"年犯罪狀況及其分析</oddHeader>
    <evenHeader>&amp;R&amp;"標楷體,標準"&amp;8第四篇　特定類型犯罪者之犯罪趨勢與處遇</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67"/>
  <sheetViews>
    <sheetView showGridLines="0" zoomScaleNormal="174" workbookViewId="0">
      <pane xSplit="1" ySplit="3" topLeftCell="R43" activePane="bottomRight" state="frozen"/>
      <selection sqref="A1:N1"/>
      <selection pane="topRight" sqref="A1:N1"/>
      <selection pane="bottomLeft" sqref="A1:N1"/>
      <selection pane="bottomRight" activeCell="AF1" sqref="AF1"/>
    </sheetView>
  </sheetViews>
  <sheetFormatPr defaultColWidth="8.875" defaultRowHeight="15.75"/>
  <cols>
    <col min="1" max="1" width="35.125" style="63" customWidth="1"/>
    <col min="2" max="17" width="12.625" style="63" customWidth="1"/>
    <col min="18" max="18" width="12.625" style="101" customWidth="1"/>
    <col min="19" max="20" width="12.625" style="102" customWidth="1"/>
    <col min="21" max="21" width="12.625" style="101" customWidth="1"/>
    <col min="22" max="23" width="12.625" style="102" customWidth="1"/>
    <col min="24" max="24" width="12.625" style="101" customWidth="1"/>
    <col min="25" max="26" width="12.625" style="102" customWidth="1"/>
    <col min="27" max="27" width="12.625" style="101" customWidth="1"/>
    <col min="28" max="29" width="12.625" style="102" customWidth="1"/>
    <col min="30" max="30" width="12.625" style="101" customWidth="1"/>
    <col min="31" max="31" width="12.625" style="102" customWidth="1"/>
    <col min="32" max="32" width="12.625" style="63" bestFit="1" customWidth="1"/>
    <col min="33" max="35" width="8.875" style="63"/>
    <col min="36" max="36" width="24.125" style="63" customWidth="1"/>
    <col min="37" max="279" width="8.875" style="63"/>
    <col min="280" max="280" width="35.125" style="63" customWidth="1"/>
    <col min="281" max="286" width="14" style="63" customWidth="1"/>
    <col min="287" max="535" width="8.875" style="63"/>
    <col min="536" max="536" width="35.125" style="63" customWidth="1"/>
    <col min="537" max="542" width="14" style="63" customWidth="1"/>
    <col min="543" max="791" width="8.875" style="63"/>
    <col min="792" max="792" width="35.125" style="63" customWidth="1"/>
    <col min="793" max="798" width="14" style="63" customWidth="1"/>
    <col min="799" max="1047" width="8.875" style="63"/>
    <col min="1048" max="1048" width="35.125" style="63" customWidth="1"/>
    <col min="1049" max="1054" width="14" style="63" customWidth="1"/>
    <col min="1055" max="1303" width="8.875" style="63"/>
    <col min="1304" max="1304" width="35.125" style="63" customWidth="1"/>
    <col min="1305" max="1310" width="14" style="63" customWidth="1"/>
    <col min="1311" max="1559" width="8.875" style="63"/>
    <col min="1560" max="1560" width="35.125" style="63" customWidth="1"/>
    <col min="1561" max="1566" width="14" style="63" customWidth="1"/>
    <col min="1567" max="1815" width="8.875" style="63"/>
    <col min="1816" max="1816" width="35.125" style="63" customWidth="1"/>
    <col min="1817" max="1822" width="14" style="63" customWidth="1"/>
    <col min="1823" max="2071" width="8.875" style="63"/>
    <col min="2072" max="2072" width="35.125" style="63" customWidth="1"/>
    <col min="2073" max="2078" width="14" style="63" customWidth="1"/>
    <col min="2079" max="2327" width="8.875" style="63"/>
    <col min="2328" max="2328" width="35.125" style="63" customWidth="1"/>
    <col min="2329" max="2334" width="14" style="63" customWidth="1"/>
    <col min="2335" max="2583" width="8.875" style="63"/>
    <col min="2584" max="2584" width="35.125" style="63" customWidth="1"/>
    <col min="2585" max="2590" width="14" style="63" customWidth="1"/>
    <col min="2591" max="2839" width="8.875" style="63"/>
    <col min="2840" max="2840" width="35.125" style="63" customWidth="1"/>
    <col min="2841" max="2846" width="14" style="63" customWidth="1"/>
    <col min="2847" max="3095" width="8.875" style="63"/>
    <col min="3096" max="3096" width="35.125" style="63" customWidth="1"/>
    <col min="3097" max="3102" width="14" style="63" customWidth="1"/>
    <col min="3103" max="3351" width="8.875" style="63"/>
    <col min="3352" max="3352" width="35.125" style="63" customWidth="1"/>
    <col min="3353" max="3358" width="14" style="63" customWidth="1"/>
    <col min="3359" max="3607" width="8.875" style="63"/>
    <col min="3608" max="3608" width="35.125" style="63" customWidth="1"/>
    <col min="3609" max="3614" width="14" style="63" customWidth="1"/>
    <col min="3615" max="3863" width="8.875" style="63"/>
    <col min="3864" max="3864" width="35.125" style="63" customWidth="1"/>
    <col min="3865" max="3870" width="14" style="63" customWidth="1"/>
    <col min="3871" max="4119" width="8.875" style="63"/>
    <col min="4120" max="4120" width="35.125" style="63" customWidth="1"/>
    <col min="4121" max="4126" width="14" style="63" customWidth="1"/>
    <col min="4127" max="4375" width="8.875" style="63"/>
    <col min="4376" max="4376" width="35.125" style="63" customWidth="1"/>
    <col min="4377" max="4382" width="14" style="63" customWidth="1"/>
    <col min="4383" max="4631" width="8.875" style="63"/>
    <col min="4632" max="4632" width="35.125" style="63" customWidth="1"/>
    <col min="4633" max="4638" width="14" style="63" customWidth="1"/>
    <col min="4639" max="4887" width="8.875" style="63"/>
    <col min="4888" max="4888" width="35.125" style="63" customWidth="1"/>
    <col min="4889" max="4894" width="14" style="63" customWidth="1"/>
    <col min="4895" max="5143" width="8.875" style="63"/>
    <col min="5144" max="5144" width="35.125" style="63" customWidth="1"/>
    <col min="5145" max="5150" width="14" style="63" customWidth="1"/>
    <col min="5151" max="5399" width="8.875" style="63"/>
    <col min="5400" max="5400" width="35.125" style="63" customWidth="1"/>
    <col min="5401" max="5406" width="14" style="63" customWidth="1"/>
    <col min="5407" max="5655" width="8.875" style="63"/>
    <col min="5656" max="5656" width="35.125" style="63" customWidth="1"/>
    <col min="5657" max="5662" width="14" style="63" customWidth="1"/>
    <col min="5663" max="5911" width="8.875" style="63"/>
    <col min="5912" max="5912" width="35.125" style="63" customWidth="1"/>
    <col min="5913" max="5918" width="14" style="63" customWidth="1"/>
    <col min="5919" max="6167" width="8.875" style="63"/>
    <col min="6168" max="6168" width="35.125" style="63" customWidth="1"/>
    <col min="6169" max="6174" width="14" style="63" customWidth="1"/>
    <col min="6175" max="6423" width="8.875" style="63"/>
    <col min="6424" max="6424" width="35.125" style="63" customWidth="1"/>
    <col min="6425" max="6430" width="14" style="63" customWidth="1"/>
    <col min="6431" max="6679" width="8.875" style="63"/>
    <col min="6680" max="6680" width="35.125" style="63" customWidth="1"/>
    <col min="6681" max="6686" width="14" style="63" customWidth="1"/>
    <col min="6687" max="6935" width="8.875" style="63"/>
    <col min="6936" max="6936" width="35.125" style="63" customWidth="1"/>
    <col min="6937" max="6942" width="14" style="63" customWidth="1"/>
    <col min="6943" max="7191" width="8.875" style="63"/>
    <col min="7192" max="7192" width="35.125" style="63" customWidth="1"/>
    <col min="7193" max="7198" width="14" style="63" customWidth="1"/>
    <col min="7199" max="7447" width="8.875" style="63"/>
    <col min="7448" max="7448" width="35.125" style="63" customWidth="1"/>
    <col min="7449" max="7454" width="14" style="63" customWidth="1"/>
    <col min="7455" max="7703" width="8.875" style="63"/>
    <col min="7704" max="7704" width="35.125" style="63" customWidth="1"/>
    <col min="7705" max="7710" width="14" style="63" customWidth="1"/>
    <col min="7711" max="7959" width="8.875" style="63"/>
    <col min="7960" max="7960" width="35.125" style="63" customWidth="1"/>
    <col min="7961" max="7966" width="14" style="63" customWidth="1"/>
    <col min="7967" max="8215" width="8.875" style="63"/>
    <col min="8216" max="8216" width="35.125" style="63" customWidth="1"/>
    <col min="8217" max="8222" width="14" style="63" customWidth="1"/>
    <col min="8223" max="8471" width="8.875" style="63"/>
    <col min="8472" max="8472" width="35.125" style="63" customWidth="1"/>
    <col min="8473" max="8478" width="14" style="63" customWidth="1"/>
    <col min="8479" max="8727" width="8.875" style="63"/>
    <col min="8728" max="8728" width="35.125" style="63" customWidth="1"/>
    <col min="8729" max="8734" width="14" style="63" customWidth="1"/>
    <col min="8735" max="8983" width="8.875" style="63"/>
    <col min="8984" max="8984" width="35.125" style="63" customWidth="1"/>
    <col min="8985" max="8990" width="14" style="63" customWidth="1"/>
    <col min="8991" max="9239" width="8.875" style="63"/>
    <col min="9240" max="9240" width="35.125" style="63" customWidth="1"/>
    <col min="9241" max="9246" width="14" style="63" customWidth="1"/>
    <col min="9247" max="9495" width="8.875" style="63"/>
    <col min="9496" max="9496" width="35.125" style="63" customWidth="1"/>
    <col min="9497" max="9502" width="14" style="63" customWidth="1"/>
    <col min="9503" max="9751" width="8.875" style="63"/>
    <col min="9752" max="9752" width="35.125" style="63" customWidth="1"/>
    <col min="9753" max="9758" width="14" style="63" customWidth="1"/>
    <col min="9759" max="10007" width="8.875" style="63"/>
    <col min="10008" max="10008" width="35.125" style="63" customWidth="1"/>
    <col min="10009" max="10014" width="14" style="63" customWidth="1"/>
    <col min="10015" max="10263" width="8.875" style="63"/>
    <col min="10264" max="10264" width="35.125" style="63" customWidth="1"/>
    <col min="10265" max="10270" width="14" style="63" customWidth="1"/>
    <col min="10271" max="10519" width="8.875" style="63"/>
    <col min="10520" max="10520" width="35.125" style="63" customWidth="1"/>
    <col min="10521" max="10526" width="14" style="63" customWidth="1"/>
    <col min="10527" max="10775" width="8.875" style="63"/>
    <col min="10776" max="10776" width="35.125" style="63" customWidth="1"/>
    <col min="10777" max="10782" width="14" style="63" customWidth="1"/>
    <col min="10783" max="11031" width="8.875" style="63"/>
    <col min="11032" max="11032" width="35.125" style="63" customWidth="1"/>
    <col min="11033" max="11038" width="14" style="63" customWidth="1"/>
    <col min="11039" max="11287" width="8.875" style="63"/>
    <col min="11288" max="11288" width="35.125" style="63" customWidth="1"/>
    <col min="11289" max="11294" width="14" style="63" customWidth="1"/>
    <col min="11295" max="11543" width="8.875" style="63"/>
    <col min="11544" max="11544" width="35.125" style="63" customWidth="1"/>
    <col min="11545" max="11550" width="14" style="63" customWidth="1"/>
    <col min="11551" max="11799" width="8.875" style="63"/>
    <col min="11800" max="11800" width="35.125" style="63" customWidth="1"/>
    <col min="11801" max="11806" width="14" style="63" customWidth="1"/>
    <col min="11807" max="12055" width="8.875" style="63"/>
    <col min="12056" max="12056" width="35.125" style="63" customWidth="1"/>
    <col min="12057" max="12062" width="14" style="63" customWidth="1"/>
    <col min="12063" max="12311" width="8.875" style="63"/>
    <col min="12312" max="12312" width="35.125" style="63" customWidth="1"/>
    <col min="12313" max="12318" width="14" style="63" customWidth="1"/>
    <col min="12319" max="12567" width="8.875" style="63"/>
    <col min="12568" max="12568" width="35.125" style="63" customWidth="1"/>
    <col min="12569" max="12574" width="14" style="63" customWidth="1"/>
    <col min="12575" max="12823" width="8.875" style="63"/>
    <col min="12824" max="12824" width="35.125" style="63" customWidth="1"/>
    <col min="12825" max="12830" width="14" style="63" customWidth="1"/>
    <col min="12831" max="13079" width="8.875" style="63"/>
    <col min="13080" max="13080" width="35.125" style="63" customWidth="1"/>
    <col min="13081" max="13086" width="14" style="63" customWidth="1"/>
    <col min="13087" max="13335" width="8.875" style="63"/>
    <col min="13336" max="13336" width="35.125" style="63" customWidth="1"/>
    <col min="13337" max="13342" width="14" style="63" customWidth="1"/>
    <col min="13343" max="13591" width="8.875" style="63"/>
    <col min="13592" max="13592" width="35.125" style="63" customWidth="1"/>
    <col min="13593" max="13598" width="14" style="63" customWidth="1"/>
    <col min="13599" max="13847" width="8.875" style="63"/>
    <col min="13848" max="13848" width="35.125" style="63" customWidth="1"/>
    <col min="13849" max="13854" width="14" style="63" customWidth="1"/>
    <col min="13855" max="14103" width="8.875" style="63"/>
    <col min="14104" max="14104" width="35.125" style="63" customWidth="1"/>
    <col min="14105" max="14110" width="14" style="63" customWidth="1"/>
    <col min="14111" max="14359" width="8.875" style="63"/>
    <col min="14360" max="14360" width="35.125" style="63" customWidth="1"/>
    <col min="14361" max="14366" width="14" style="63" customWidth="1"/>
    <col min="14367" max="14615" width="8.875" style="63"/>
    <col min="14616" max="14616" width="35.125" style="63" customWidth="1"/>
    <col min="14617" max="14622" width="14" style="63" customWidth="1"/>
    <col min="14623" max="14871" width="8.875" style="63"/>
    <col min="14872" max="14872" width="35.125" style="63" customWidth="1"/>
    <col min="14873" max="14878" width="14" style="63" customWidth="1"/>
    <col min="14879" max="15127" width="8.875" style="63"/>
    <col min="15128" max="15128" width="35.125" style="63" customWidth="1"/>
    <col min="15129" max="15134" width="14" style="63" customWidth="1"/>
    <col min="15135" max="15383" width="8.875" style="63"/>
    <col min="15384" max="15384" width="35.125" style="63" customWidth="1"/>
    <col min="15385" max="15390" width="14" style="63" customWidth="1"/>
    <col min="15391" max="15639" width="8.875" style="63"/>
    <col min="15640" max="15640" width="35.125" style="63" customWidth="1"/>
    <col min="15641" max="15646" width="14" style="63" customWidth="1"/>
    <col min="15647" max="15895" width="8.875" style="63"/>
    <col min="15896" max="15896" width="35.125" style="63" customWidth="1"/>
    <col min="15897" max="15902" width="14" style="63" customWidth="1"/>
    <col min="15903" max="16151" width="8.875" style="63"/>
    <col min="16152" max="16152" width="35.125" style="63" customWidth="1"/>
    <col min="16153" max="16158" width="14" style="63" customWidth="1"/>
    <col min="16159" max="16384" width="8.875" style="63"/>
  </cols>
  <sheetData>
    <row r="1" spans="1:32" ht="30.6" customHeight="1">
      <c r="A1" s="290" t="s">
        <v>415</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25" t="s">
        <v>413</v>
      </c>
    </row>
    <row r="2" spans="1:32" ht="30.6" customHeight="1">
      <c r="A2" s="291"/>
      <c r="B2" s="288" t="s">
        <v>7</v>
      </c>
      <c r="C2" s="288"/>
      <c r="D2" s="288"/>
      <c r="E2" s="288" t="s">
        <v>6</v>
      </c>
      <c r="F2" s="288"/>
      <c r="G2" s="288"/>
      <c r="H2" s="288" t="s">
        <v>5</v>
      </c>
      <c r="I2" s="288"/>
      <c r="J2" s="288"/>
      <c r="K2" s="288" t="s">
        <v>4</v>
      </c>
      <c r="L2" s="288"/>
      <c r="M2" s="288"/>
      <c r="N2" s="288" t="s">
        <v>3</v>
      </c>
      <c r="O2" s="288"/>
      <c r="P2" s="288"/>
      <c r="Q2" s="288" t="s">
        <v>2</v>
      </c>
      <c r="R2" s="288"/>
      <c r="S2" s="288"/>
      <c r="T2" s="288" t="s">
        <v>1</v>
      </c>
      <c r="U2" s="288"/>
      <c r="V2" s="288"/>
      <c r="W2" s="288" t="s">
        <v>0</v>
      </c>
      <c r="X2" s="288"/>
      <c r="Y2" s="288"/>
      <c r="Z2" s="288" t="s">
        <v>228</v>
      </c>
      <c r="AA2" s="288"/>
      <c r="AB2" s="288"/>
      <c r="AC2" s="288" t="s">
        <v>247</v>
      </c>
      <c r="AD2" s="288"/>
      <c r="AE2" s="288"/>
    </row>
    <row r="3" spans="1:32" ht="21" customHeight="1">
      <c r="A3" s="292"/>
      <c r="B3" s="106" t="s">
        <v>138</v>
      </c>
      <c r="C3" s="115" t="s">
        <v>143</v>
      </c>
      <c r="D3" s="116" t="s">
        <v>235</v>
      </c>
      <c r="E3" s="106" t="s">
        <v>138</v>
      </c>
      <c r="F3" s="115" t="s">
        <v>143</v>
      </c>
      <c r="G3" s="116" t="s">
        <v>235</v>
      </c>
      <c r="H3" s="106" t="s">
        <v>138</v>
      </c>
      <c r="I3" s="115" t="s">
        <v>143</v>
      </c>
      <c r="J3" s="116" t="s">
        <v>235</v>
      </c>
      <c r="K3" s="106" t="s">
        <v>138</v>
      </c>
      <c r="L3" s="115" t="s">
        <v>143</v>
      </c>
      <c r="M3" s="116" t="s">
        <v>235</v>
      </c>
      <c r="N3" s="106" t="s">
        <v>138</v>
      </c>
      <c r="O3" s="115" t="s">
        <v>143</v>
      </c>
      <c r="P3" s="116" t="s">
        <v>235</v>
      </c>
      <c r="Q3" s="106" t="s">
        <v>138</v>
      </c>
      <c r="R3" s="115" t="s">
        <v>143</v>
      </c>
      <c r="S3" s="116" t="s">
        <v>235</v>
      </c>
      <c r="T3" s="106" t="s">
        <v>138</v>
      </c>
      <c r="U3" s="115" t="s">
        <v>143</v>
      </c>
      <c r="V3" s="116" t="s">
        <v>235</v>
      </c>
      <c r="W3" s="106" t="s">
        <v>138</v>
      </c>
      <c r="X3" s="115" t="s">
        <v>143</v>
      </c>
      <c r="Y3" s="116" t="s">
        <v>235</v>
      </c>
      <c r="Z3" s="106" t="s">
        <v>138</v>
      </c>
      <c r="AA3" s="115" t="s">
        <v>143</v>
      </c>
      <c r="AB3" s="116" t="s">
        <v>235</v>
      </c>
      <c r="AC3" s="106" t="s">
        <v>234</v>
      </c>
      <c r="AD3" s="115" t="s">
        <v>143</v>
      </c>
      <c r="AE3" s="116" t="s">
        <v>235</v>
      </c>
    </row>
    <row r="4" spans="1:32" s="158" customFormat="1" ht="20.100000000000001" customHeight="1">
      <c r="A4" s="157" t="s">
        <v>42</v>
      </c>
      <c r="B4" s="136">
        <v>47820</v>
      </c>
      <c r="C4" s="136">
        <v>1212</v>
      </c>
      <c r="D4" s="51">
        <f t="shared" ref="D4:D9" si="0">C4/B4*100</f>
        <v>2.5345043914680052</v>
      </c>
      <c r="E4" s="136">
        <v>45795</v>
      </c>
      <c r="F4" s="136">
        <v>1181</v>
      </c>
      <c r="G4" s="51">
        <f>F4/E4*100</f>
        <v>2.5788841576591328</v>
      </c>
      <c r="H4" s="136">
        <v>47307</v>
      </c>
      <c r="I4" s="136">
        <v>1577</v>
      </c>
      <c r="J4" s="51">
        <f>I4/H4*100</f>
        <v>3.3335447185405966</v>
      </c>
      <c r="K4" s="136">
        <v>51044</v>
      </c>
      <c r="L4" s="136">
        <v>1591</v>
      </c>
      <c r="M4" s="51">
        <f>L4/K4*100</f>
        <v>3.1169187367761149</v>
      </c>
      <c r="N4" s="136">
        <v>54077</v>
      </c>
      <c r="O4" s="136">
        <v>1771</v>
      </c>
      <c r="P4" s="51">
        <f>O4/N4*100</f>
        <v>3.274959779573571</v>
      </c>
      <c r="Q4" s="136">
        <v>56045</v>
      </c>
      <c r="R4" s="136">
        <v>2015</v>
      </c>
      <c r="S4" s="51">
        <f>R4/Q4*100</f>
        <v>3.5953251851191004</v>
      </c>
      <c r="T4" s="136">
        <v>54017</v>
      </c>
      <c r="U4" s="136">
        <v>2350</v>
      </c>
      <c r="V4" s="51">
        <f t="shared" ref="V4:V10" si="1">U4/T4*100</f>
        <v>4.3504822555862042</v>
      </c>
      <c r="W4" s="136">
        <v>45118</v>
      </c>
      <c r="X4" s="136">
        <v>2015</v>
      </c>
      <c r="Y4" s="51">
        <f>X4/W4*100</f>
        <v>4.4660667582782931</v>
      </c>
      <c r="Z4" s="136">
        <v>26318</v>
      </c>
      <c r="AA4" s="136">
        <v>1361</v>
      </c>
      <c r="AB4" s="51">
        <f>AA4/Z4*100</f>
        <v>5.1713656052891555</v>
      </c>
      <c r="AC4" s="136">
        <v>33272</v>
      </c>
      <c r="AD4" s="136">
        <v>1582</v>
      </c>
      <c r="AE4" s="51">
        <f t="shared" ref="AE4:AE48" si="2">AD4/AC4*100</f>
        <v>4.7547487376773265</v>
      </c>
    </row>
    <row r="5" spans="1:32" ht="20.100000000000001" customHeight="1">
      <c r="A5" s="6" t="s">
        <v>347</v>
      </c>
      <c r="B5" s="137">
        <v>21</v>
      </c>
      <c r="C5" s="137">
        <v>15</v>
      </c>
      <c r="D5" s="51">
        <f t="shared" si="0"/>
        <v>71.428571428571431</v>
      </c>
      <c r="E5" s="137">
        <v>51</v>
      </c>
      <c r="F5" s="137">
        <v>29</v>
      </c>
      <c r="G5" s="51">
        <f>F5/E5*100</f>
        <v>56.862745098039213</v>
      </c>
      <c r="H5" s="137">
        <v>41</v>
      </c>
      <c r="I5" s="137">
        <v>24</v>
      </c>
      <c r="J5" s="51">
        <f>I5/H5*100</f>
        <v>58.536585365853654</v>
      </c>
      <c r="K5" s="137">
        <v>13</v>
      </c>
      <c r="L5" s="137">
        <v>7</v>
      </c>
      <c r="M5" s="51">
        <f>L5/K5*100</f>
        <v>53.846153846153847</v>
      </c>
      <c r="N5" s="137">
        <v>18</v>
      </c>
      <c r="O5" s="137">
        <v>13</v>
      </c>
      <c r="P5" s="51">
        <f>O5/N5*100</f>
        <v>72.222222222222214</v>
      </c>
      <c r="Q5" s="137">
        <v>117</v>
      </c>
      <c r="R5" s="137">
        <v>84</v>
      </c>
      <c r="S5" s="51">
        <f>R5/Q5*100</f>
        <v>71.794871794871796</v>
      </c>
      <c r="T5" s="137">
        <v>23</v>
      </c>
      <c r="U5" s="137">
        <v>16</v>
      </c>
      <c r="V5" s="51">
        <f t="shared" si="1"/>
        <v>69.565217391304344</v>
      </c>
      <c r="W5" s="137">
        <v>36</v>
      </c>
      <c r="X5" s="137">
        <v>20</v>
      </c>
      <c r="Y5" s="51">
        <f>X5/W5*100</f>
        <v>55.555555555555557</v>
      </c>
      <c r="Z5" s="137">
        <v>32</v>
      </c>
      <c r="AA5" s="137">
        <v>23</v>
      </c>
      <c r="AB5" s="51">
        <f>AA5/Z5*100</f>
        <v>71.875</v>
      </c>
      <c r="AC5" s="137">
        <v>30</v>
      </c>
      <c r="AD5" s="137">
        <v>17</v>
      </c>
      <c r="AE5" s="51">
        <f t="shared" si="2"/>
        <v>56.666666666666664</v>
      </c>
    </row>
    <row r="6" spans="1:32" ht="20.100000000000001" customHeight="1">
      <c r="A6" s="6" t="s">
        <v>331</v>
      </c>
      <c r="B6" s="136">
        <v>1</v>
      </c>
      <c r="C6" s="136">
        <v>1</v>
      </c>
      <c r="D6" s="51">
        <f t="shared" si="0"/>
        <v>100</v>
      </c>
      <c r="E6" s="136">
        <v>1</v>
      </c>
      <c r="F6" s="136">
        <v>1</v>
      </c>
      <c r="G6" s="51">
        <f>F6/E6*100</f>
        <v>100</v>
      </c>
      <c r="H6" s="136">
        <v>0</v>
      </c>
      <c r="I6" s="136">
        <v>0</v>
      </c>
      <c r="J6" s="136">
        <v>0</v>
      </c>
      <c r="K6" s="136">
        <v>0</v>
      </c>
      <c r="L6" s="136">
        <v>0</v>
      </c>
      <c r="M6" s="136">
        <v>0</v>
      </c>
      <c r="N6" s="136">
        <v>10</v>
      </c>
      <c r="O6" s="136">
        <v>5</v>
      </c>
      <c r="P6" s="51">
        <f>O6/N6*100</f>
        <v>50</v>
      </c>
      <c r="Q6" s="136">
        <v>6</v>
      </c>
      <c r="R6" s="136">
        <v>2</v>
      </c>
      <c r="S6" s="51">
        <f>R6/Q6*100</f>
        <v>33.333333333333329</v>
      </c>
      <c r="T6" s="136">
        <v>33</v>
      </c>
      <c r="U6" s="136">
        <v>25</v>
      </c>
      <c r="V6" s="51">
        <f t="shared" si="1"/>
        <v>75.757575757575751</v>
      </c>
      <c r="W6" s="136">
        <v>2</v>
      </c>
      <c r="X6" s="136">
        <v>1</v>
      </c>
      <c r="Y6" s="51">
        <f>X6/W6*100</f>
        <v>50</v>
      </c>
      <c r="Z6" s="136">
        <v>1</v>
      </c>
      <c r="AA6" s="136">
        <v>0</v>
      </c>
      <c r="AB6" s="136">
        <v>0</v>
      </c>
      <c r="AC6" s="136">
        <v>2</v>
      </c>
      <c r="AD6" s="136">
        <v>1</v>
      </c>
      <c r="AE6" s="51">
        <f t="shared" si="2"/>
        <v>50</v>
      </c>
    </row>
    <row r="7" spans="1:32" ht="20.100000000000001" customHeight="1">
      <c r="A7" s="6" t="s">
        <v>352</v>
      </c>
      <c r="B7" s="136">
        <v>27</v>
      </c>
      <c r="C7" s="136">
        <v>1</v>
      </c>
      <c r="D7" s="51">
        <f t="shared" si="0"/>
        <v>3.7037037037037033</v>
      </c>
      <c r="E7" s="136">
        <v>3</v>
      </c>
      <c r="F7" s="136">
        <v>0</v>
      </c>
      <c r="G7" s="136">
        <v>0</v>
      </c>
      <c r="H7" s="136">
        <v>17</v>
      </c>
      <c r="I7" s="136">
        <v>1</v>
      </c>
      <c r="J7" s="51">
        <f>I7/H7*100</f>
        <v>5.8823529411764701</v>
      </c>
      <c r="K7" s="136">
        <v>2</v>
      </c>
      <c r="L7" s="136">
        <v>0</v>
      </c>
      <c r="M7" s="136">
        <v>0</v>
      </c>
      <c r="N7" s="136">
        <v>1</v>
      </c>
      <c r="O7" s="136">
        <v>0</v>
      </c>
      <c r="P7" s="136">
        <v>0</v>
      </c>
      <c r="Q7" s="136">
        <v>1</v>
      </c>
      <c r="R7" s="136">
        <v>0</v>
      </c>
      <c r="S7" s="136">
        <v>0</v>
      </c>
      <c r="T7" s="136">
        <v>13</v>
      </c>
      <c r="U7" s="136">
        <v>3</v>
      </c>
      <c r="V7" s="51">
        <f t="shared" si="1"/>
        <v>23.076923076923077</v>
      </c>
      <c r="W7" s="136">
        <v>1</v>
      </c>
      <c r="X7" s="136">
        <v>0</v>
      </c>
      <c r="Y7" s="136">
        <v>0</v>
      </c>
      <c r="Z7" s="136">
        <v>0</v>
      </c>
      <c r="AA7" s="136">
        <v>0</v>
      </c>
      <c r="AB7" s="136">
        <v>0</v>
      </c>
      <c r="AC7" s="136">
        <v>2</v>
      </c>
      <c r="AD7" s="136">
        <v>1</v>
      </c>
      <c r="AE7" s="51">
        <f t="shared" si="2"/>
        <v>50</v>
      </c>
    </row>
    <row r="8" spans="1:32" ht="20.100000000000001" customHeight="1">
      <c r="A8" s="6" t="s">
        <v>334</v>
      </c>
      <c r="B8" s="136">
        <v>160</v>
      </c>
      <c r="C8" s="136">
        <v>32</v>
      </c>
      <c r="D8" s="51">
        <f t="shared" si="0"/>
        <v>20</v>
      </c>
      <c r="E8" s="136">
        <v>147</v>
      </c>
      <c r="F8" s="136">
        <v>41</v>
      </c>
      <c r="G8" s="51">
        <f>F8/E8*100</f>
        <v>27.89115646258503</v>
      </c>
      <c r="H8" s="136">
        <v>112</v>
      </c>
      <c r="I8" s="136">
        <v>19</v>
      </c>
      <c r="J8" s="51">
        <f>I8/H8*100</f>
        <v>16.964285714285715</v>
      </c>
      <c r="K8" s="136">
        <v>73</v>
      </c>
      <c r="L8" s="136">
        <v>13</v>
      </c>
      <c r="M8" s="51">
        <f>L8/K8*100</f>
        <v>17.80821917808219</v>
      </c>
      <c r="N8" s="136">
        <v>79</v>
      </c>
      <c r="O8" s="136">
        <v>16</v>
      </c>
      <c r="P8" s="51">
        <f>O8/N8*100</f>
        <v>20.253164556962027</v>
      </c>
      <c r="Q8" s="136">
        <v>101</v>
      </c>
      <c r="R8" s="136">
        <v>26</v>
      </c>
      <c r="S8" s="51">
        <f>R8/Q8*100</f>
        <v>25.742574257425744</v>
      </c>
      <c r="T8" s="136">
        <v>145</v>
      </c>
      <c r="U8" s="136">
        <v>38</v>
      </c>
      <c r="V8" s="51">
        <f t="shared" si="1"/>
        <v>26.206896551724139</v>
      </c>
      <c r="W8" s="136">
        <v>105</v>
      </c>
      <c r="X8" s="136">
        <v>46</v>
      </c>
      <c r="Y8" s="51">
        <f>X8/W8*100</f>
        <v>43.80952380952381</v>
      </c>
      <c r="Z8" s="136">
        <v>97</v>
      </c>
      <c r="AA8" s="136">
        <v>33</v>
      </c>
      <c r="AB8" s="51">
        <f>AA8/Z8*100</f>
        <v>34.020618556701031</v>
      </c>
      <c r="AC8" s="136">
        <v>87</v>
      </c>
      <c r="AD8" s="136">
        <v>39</v>
      </c>
      <c r="AE8" s="51">
        <f t="shared" si="2"/>
        <v>44.827586206896555</v>
      </c>
    </row>
    <row r="9" spans="1:32" ht="20.100000000000001" customHeight="1">
      <c r="A9" s="6" t="s">
        <v>329</v>
      </c>
      <c r="B9" s="137">
        <v>96</v>
      </c>
      <c r="C9" s="137">
        <v>30</v>
      </c>
      <c r="D9" s="51">
        <f t="shared" si="0"/>
        <v>31.25</v>
      </c>
      <c r="E9" s="137">
        <v>109</v>
      </c>
      <c r="F9" s="137">
        <v>32</v>
      </c>
      <c r="G9" s="51">
        <f>F9/E9*100</f>
        <v>29.357798165137616</v>
      </c>
      <c r="H9" s="137">
        <v>128</v>
      </c>
      <c r="I9" s="137">
        <v>51</v>
      </c>
      <c r="J9" s="51">
        <f>I9/H9*100</f>
        <v>39.84375</v>
      </c>
      <c r="K9" s="137">
        <v>128</v>
      </c>
      <c r="L9" s="137">
        <v>51</v>
      </c>
      <c r="M9" s="51">
        <f>L9/K9*100</f>
        <v>39.84375</v>
      </c>
      <c r="N9" s="137">
        <v>124</v>
      </c>
      <c r="O9" s="137">
        <v>37</v>
      </c>
      <c r="P9" s="51">
        <f>O9/N9*100</f>
        <v>29.838709677419356</v>
      </c>
      <c r="Q9" s="137">
        <v>144</v>
      </c>
      <c r="R9" s="137">
        <v>52</v>
      </c>
      <c r="S9" s="51">
        <f>R9/Q9*100</f>
        <v>36.111111111111107</v>
      </c>
      <c r="T9" s="137">
        <v>190</v>
      </c>
      <c r="U9" s="137">
        <v>81</v>
      </c>
      <c r="V9" s="51">
        <f t="shared" si="1"/>
        <v>42.631578947368418</v>
      </c>
      <c r="W9" s="137">
        <v>138</v>
      </c>
      <c r="X9" s="137">
        <v>52</v>
      </c>
      <c r="Y9" s="51">
        <f>X9/W9*100</f>
        <v>37.681159420289859</v>
      </c>
      <c r="Z9" s="137">
        <v>101</v>
      </c>
      <c r="AA9" s="137">
        <v>45</v>
      </c>
      <c r="AB9" s="51">
        <f>AA9/Z9*100</f>
        <v>44.554455445544555</v>
      </c>
      <c r="AC9" s="137">
        <v>91</v>
      </c>
      <c r="AD9" s="137">
        <v>37</v>
      </c>
      <c r="AE9" s="51">
        <f t="shared" si="2"/>
        <v>40.659340659340657</v>
      </c>
    </row>
    <row r="10" spans="1:32" ht="20.100000000000001" customHeight="1">
      <c r="A10" s="6" t="s">
        <v>369</v>
      </c>
      <c r="B10" s="136">
        <v>7</v>
      </c>
      <c r="C10" s="136">
        <v>0</v>
      </c>
      <c r="D10" s="136">
        <v>0</v>
      </c>
      <c r="E10" s="136">
        <v>12</v>
      </c>
      <c r="F10" s="136">
        <v>0</v>
      </c>
      <c r="G10" s="136">
        <v>0</v>
      </c>
      <c r="H10" s="136">
        <v>17</v>
      </c>
      <c r="I10" s="136">
        <v>2</v>
      </c>
      <c r="J10" s="51">
        <f>I10/H10*100</f>
        <v>11.76470588235294</v>
      </c>
      <c r="K10" s="136">
        <v>29</v>
      </c>
      <c r="L10" s="136">
        <v>7</v>
      </c>
      <c r="M10" s="51">
        <f>L10/K10*100</f>
        <v>24.137931034482758</v>
      </c>
      <c r="N10" s="136">
        <v>34</v>
      </c>
      <c r="O10" s="136">
        <v>10</v>
      </c>
      <c r="P10" s="51">
        <f>O10/N10*100</f>
        <v>29.411764705882355</v>
      </c>
      <c r="Q10" s="136">
        <v>44</v>
      </c>
      <c r="R10" s="136">
        <v>14</v>
      </c>
      <c r="S10" s="51">
        <f>R10/Q10*100</f>
        <v>31.818181818181817</v>
      </c>
      <c r="T10" s="136">
        <v>35</v>
      </c>
      <c r="U10" s="136">
        <v>9</v>
      </c>
      <c r="V10" s="51">
        <f t="shared" si="1"/>
        <v>25.714285714285712</v>
      </c>
      <c r="W10" s="136">
        <v>31</v>
      </c>
      <c r="X10" s="136">
        <v>9</v>
      </c>
      <c r="Y10" s="51">
        <f>X10/W10*100</f>
        <v>29.032258064516132</v>
      </c>
      <c r="Z10" s="136">
        <v>32</v>
      </c>
      <c r="AA10" s="136">
        <v>10</v>
      </c>
      <c r="AB10" s="51">
        <f>AA10/Z10*100</f>
        <v>31.25</v>
      </c>
      <c r="AC10" s="136">
        <v>20</v>
      </c>
      <c r="AD10" s="136">
        <v>8</v>
      </c>
      <c r="AE10" s="51">
        <f t="shared" si="2"/>
        <v>40</v>
      </c>
    </row>
    <row r="11" spans="1:32" ht="20.100000000000001" customHeight="1">
      <c r="A11" s="6" t="s">
        <v>326</v>
      </c>
      <c r="B11" s="136">
        <v>1</v>
      </c>
      <c r="C11" s="136">
        <v>1</v>
      </c>
      <c r="D11" s="51">
        <f>C11/B11*100</f>
        <v>100</v>
      </c>
      <c r="E11" s="136">
        <v>1</v>
      </c>
      <c r="F11" s="136">
        <v>0</v>
      </c>
      <c r="G11" s="136">
        <v>0</v>
      </c>
      <c r="H11" s="136">
        <v>0</v>
      </c>
      <c r="I11" s="136">
        <v>0</v>
      </c>
      <c r="J11" s="136">
        <v>0</v>
      </c>
      <c r="K11" s="136">
        <v>0</v>
      </c>
      <c r="L11" s="136">
        <v>0</v>
      </c>
      <c r="M11" s="136">
        <v>0</v>
      </c>
      <c r="N11" s="136">
        <v>1</v>
      </c>
      <c r="O11" s="136">
        <v>0</v>
      </c>
      <c r="P11" s="136">
        <v>0</v>
      </c>
      <c r="Q11" s="136">
        <v>0</v>
      </c>
      <c r="R11" s="136">
        <v>0</v>
      </c>
      <c r="S11" s="136">
        <v>0</v>
      </c>
      <c r="T11" s="136">
        <v>0</v>
      </c>
      <c r="U11" s="136">
        <v>0</v>
      </c>
      <c r="V11" s="136">
        <v>0</v>
      </c>
      <c r="W11" s="136">
        <v>1</v>
      </c>
      <c r="X11" s="136">
        <v>0</v>
      </c>
      <c r="Y11" s="136">
        <v>0</v>
      </c>
      <c r="Z11" s="136">
        <v>0</v>
      </c>
      <c r="AA11" s="136">
        <v>0</v>
      </c>
      <c r="AB11" s="136">
        <v>0</v>
      </c>
      <c r="AC11" s="136">
        <v>3</v>
      </c>
      <c r="AD11" s="136">
        <v>1</v>
      </c>
      <c r="AE11" s="51">
        <f t="shared" si="2"/>
        <v>33.333333333333329</v>
      </c>
    </row>
    <row r="12" spans="1:32" ht="20.100000000000001" customHeight="1">
      <c r="A12" s="6" t="s">
        <v>339</v>
      </c>
      <c r="B12" s="136">
        <v>2</v>
      </c>
      <c r="C12" s="136">
        <v>0</v>
      </c>
      <c r="D12" s="136">
        <v>0</v>
      </c>
      <c r="E12" s="136">
        <v>3</v>
      </c>
      <c r="F12" s="136">
        <v>0</v>
      </c>
      <c r="G12" s="136">
        <v>0</v>
      </c>
      <c r="H12" s="136">
        <v>1</v>
      </c>
      <c r="I12" s="136">
        <v>0</v>
      </c>
      <c r="J12" s="136">
        <v>0</v>
      </c>
      <c r="K12" s="136">
        <v>4</v>
      </c>
      <c r="L12" s="136">
        <v>2</v>
      </c>
      <c r="M12" s="51">
        <f t="shared" ref="M12:M20" si="3">L12/K12*100</f>
        <v>50</v>
      </c>
      <c r="N12" s="136">
        <v>4</v>
      </c>
      <c r="O12" s="136">
        <v>2</v>
      </c>
      <c r="P12" s="51">
        <f t="shared" ref="P12:P21" si="4">O12/N12*100</f>
        <v>50</v>
      </c>
      <c r="Q12" s="136">
        <v>14</v>
      </c>
      <c r="R12" s="136">
        <v>1</v>
      </c>
      <c r="S12" s="51">
        <f t="shared" ref="S12:S42" si="5">R12/Q12*100</f>
        <v>7.1428571428571423</v>
      </c>
      <c r="T12" s="136">
        <v>4</v>
      </c>
      <c r="U12" s="136">
        <v>0</v>
      </c>
      <c r="V12" s="136">
        <v>0</v>
      </c>
      <c r="W12" s="136">
        <v>4</v>
      </c>
      <c r="X12" s="136">
        <v>0</v>
      </c>
      <c r="Y12" s="136">
        <v>0</v>
      </c>
      <c r="Z12" s="136">
        <v>5</v>
      </c>
      <c r="AA12" s="136">
        <v>2</v>
      </c>
      <c r="AB12" s="51">
        <f t="shared" ref="AB12:AB21" si="6">AA12/Z12*100</f>
        <v>40</v>
      </c>
      <c r="AC12" s="136">
        <v>3</v>
      </c>
      <c r="AD12" s="136">
        <v>1</v>
      </c>
      <c r="AE12" s="51">
        <f t="shared" si="2"/>
        <v>33.333333333333329</v>
      </c>
    </row>
    <row r="13" spans="1:32" ht="20.100000000000001" customHeight="1">
      <c r="A13" s="6" t="s">
        <v>362</v>
      </c>
      <c r="B13" s="136">
        <v>17</v>
      </c>
      <c r="C13" s="136">
        <v>5</v>
      </c>
      <c r="D13" s="51">
        <f>C13/B13*100</f>
        <v>29.411764705882355</v>
      </c>
      <c r="E13" s="136">
        <v>22</v>
      </c>
      <c r="F13" s="136">
        <v>7</v>
      </c>
      <c r="G13" s="51">
        <f t="shared" ref="G13:G20" si="7">F13/E13*100</f>
        <v>31.818181818181817</v>
      </c>
      <c r="H13" s="136">
        <v>30</v>
      </c>
      <c r="I13" s="136">
        <v>4</v>
      </c>
      <c r="J13" s="51">
        <f t="shared" ref="J13:J20" si="8">I13/H13*100</f>
        <v>13.333333333333334</v>
      </c>
      <c r="K13" s="136">
        <v>153</v>
      </c>
      <c r="L13" s="136">
        <v>59</v>
      </c>
      <c r="M13" s="51">
        <f t="shared" si="3"/>
        <v>38.562091503267979</v>
      </c>
      <c r="N13" s="136">
        <v>193</v>
      </c>
      <c r="O13" s="136">
        <v>46</v>
      </c>
      <c r="P13" s="51">
        <f t="shared" si="4"/>
        <v>23.834196891191709</v>
      </c>
      <c r="Q13" s="136">
        <v>238</v>
      </c>
      <c r="R13" s="136">
        <v>87</v>
      </c>
      <c r="S13" s="51">
        <f t="shared" si="5"/>
        <v>36.554621848739494</v>
      </c>
      <c r="T13" s="136">
        <v>295</v>
      </c>
      <c r="U13" s="136">
        <v>134</v>
      </c>
      <c r="V13" s="51">
        <f t="shared" ref="V13:V21" si="9">U13/T13*100</f>
        <v>45.423728813559322</v>
      </c>
      <c r="W13" s="136">
        <v>94</v>
      </c>
      <c r="X13" s="136">
        <v>27</v>
      </c>
      <c r="Y13" s="51">
        <f t="shared" ref="Y13:Y21" si="10">X13/W13*100</f>
        <v>28.723404255319153</v>
      </c>
      <c r="Z13" s="136">
        <v>73</v>
      </c>
      <c r="AA13" s="136">
        <v>18</v>
      </c>
      <c r="AB13" s="51">
        <f t="shared" si="6"/>
        <v>24.657534246575342</v>
      </c>
      <c r="AC13" s="136">
        <v>70</v>
      </c>
      <c r="AD13" s="136">
        <v>22</v>
      </c>
      <c r="AE13" s="51">
        <f t="shared" si="2"/>
        <v>31.428571428571427</v>
      </c>
    </row>
    <row r="14" spans="1:32" ht="20.100000000000001" customHeight="1">
      <c r="A14" s="6" t="s">
        <v>358</v>
      </c>
      <c r="B14" s="137">
        <v>102</v>
      </c>
      <c r="C14" s="137">
        <v>17</v>
      </c>
      <c r="D14" s="51">
        <f>C14/B14*100</f>
        <v>16.666666666666664</v>
      </c>
      <c r="E14" s="137">
        <v>29</v>
      </c>
      <c r="F14" s="137">
        <v>9</v>
      </c>
      <c r="G14" s="51">
        <f t="shared" si="7"/>
        <v>31.03448275862069</v>
      </c>
      <c r="H14" s="137">
        <v>693</v>
      </c>
      <c r="I14" s="137">
        <v>339</v>
      </c>
      <c r="J14" s="51">
        <f t="shared" si="8"/>
        <v>48.917748917748916</v>
      </c>
      <c r="K14" s="137">
        <v>256</v>
      </c>
      <c r="L14" s="137">
        <v>100</v>
      </c>
      <c r="M14" s="51">
        <f t="shared" si="3"/>
        <v>39.0625</v>
      </c>
      <c r="N14" s="137">
        <v>134</v>
      </c>
      <c r="O14" s="137">
        <v>49</v>
      </c>
      <c r="P14" s="51">
        <f t="shared" si="4"/>
        <v>36.567164179104481</v>
      </c>
      <c r="Q14" s="137">
        <v>40</v>
      </c>
      <c r="R14" s="137">
        <v>12</v>
      </c>
      <c r="S14" s="51">
        <f t="shared" si="5"/>
        <v>30</v>
      </c>
      <c r="T14" s="137">
        <v>528</v>
      </c>
      <c r="U14" s="137">
        <v>302</v>
      </c>
      <c r="V14" s="51">
        <f t="shared" si="9"/>
        <v>57.196969696969703</v>
      </c>
      <c r="W14" s="137">
        <v>241</v>
      </c>
      <c r="X14" s="137">
        <v>114</v>
      </c>
      <c r="Y14" s="51">
        <f t="shared" si="10"/>
        <v>47.302904564315348</v>
      </c>
      <c r="Z14" s="137">
        <v>99</v>
      </c>
      <c r="AA14" s="137">
        <v>31</v>
      </c>
      <c r="AB14" s="51">
        <f t="shared" si="6"/>
        <v>31.313131313131315</v>
      </c>
      <c r="AC14" s="137">
        <v>26</v>
      </c>
      <c r="AD14" s="137">
        <v>8</v>
      </c>
      <c r="AE14" s="51">
        <f t="shared" si="2"/>
        <v>30.76923076923077</v>
      </c>
    </row>
    <row r="15" spans="1:32" ht="20.100000000000001" customHeight="1">
      <c r="A15" s="6" t="s">
        <v>361</v>
      </c>
      <c r="B15" s="136">
        <v>2</v>
      </c>
      <c r="C15" s="136">
        <v>0</v>
      </c>
      <c r="D15" s="136">
        <v>0</v>
      </c>
      <c r="E15" s="136">
        <v>6</v>
      </c>
      <c r="F15" s="136">
        <v>1</v>
      </c>
      <c r="G15" s="51">
        <f t="shared" si="7"/>
        <v>16.666666666666664</v>
      </c>
      <c r="H15" s="136">
        <v>4</v>
      </c>
      <c r="I15" s="136">
        <v>3</v>
      </c>
      <c r="J15" s="51">
        <f t="shared" si="8"/>
        <v>75</v>
      </c>
      <c r="K15" s="136">
        <v>6</v>
      </c>
      <c r="L15" s="136">
        <v>1</v>
      </c>
      <c r="M15" s="51">
        <f t="shared" si="3"/>
        <v>16.666666666666664</v>
      </c>
      <c r="N15" s="136">
        <v>4</v>
      </c>
      <c r="O15" s="136">
        <v>1</v>
      </c>
      <c r="P15" s="51">
        <f t="shared" si="4"/>
        <v>25</v>
      </c>
      <c r="Q15" s="136">
        <v>7</v>
      </c>
      <c r="R15" s="136">
        <v>4</v>
      </c>
      <c r="S15" s="51">
        <f t="shared" si="5"/>
        <v>57.142857142857139</v>
      </c>
      <c r="T15" s="136">
        <v>6</v>
      </c>
      <c r="U15" s="136">
        <v>1</v>
      </c>
      <c r="V15" s="51">
        <f t="shared" si="9"/>
        <v>16.666666666666664</v>
      </c>
      <c r="W15" s="136">
        <v>8</v>
      </c>
      <c r="X15" s="136">
        <v>4</v>
      </c>
      <c r="Y15" s="51">
        <f t="shared" si="10"/>
        <v>50</v>
      </c>
      <c r="Z15" s="136">
        <v>9</v>
      </c>
      <c r="AA15" s="136">
        <v>4</v>
      </c>
      <c r="AB15" s="51">
        <f t="shared" si="6"/>
        <v>44.444444444444443</v>
      </c>
      <c r="AC15" s="136">
        <v>11</v>
      </c>
      <c r="AD15" s="136">
        <v>3</v>
      </c>
      <c r="AE15" s="51">
        <f t="shared" si="2"/>
        <v>27.27272727272727</v>
      </c>
    </row>
    <row r="16" spans="1:32" ht="20.100000000000001" customHeight="1">
      <c r="A16" s="6" t="s">
        <v>342</v>
      </c>
      <c r="B16" s="136">
        <v>273</v>
      </c>
      <c r="C16" s="136">
        <v>27</v>
      </c>
      <c r="D16" s="51">
        <f t="shared" ref="D16:D21" si="11">C16/B16*100</f>
        <v>9.8901098901098905</v>
      </c>
      <c r="E16" s="136">
        <v>179</v>
      </c>
      <c r="F16" s="136">
        <v>24</v>
      </c>
      <c r="G16" s="51">
        <f t="shared" si="7"/>
        <v>13.407821229050279</v>
      </c>
      <c r="H16" s="136">
        <v>189</v>
      </c>
      <c r="I16" s="136">
        <v>32</v>
      </c>
      <c r="J16" s="51">
        <f t="shared" si="8"/>
        <v>16.93121693121693</v>
      </c>
      <c r="K16" s="136">
        <v>89</v>
      </c>
      <c r="L16" s="136">
        <v>9</v>
      </c>
      <c r="M16" s="51">
        <f t="shared" si="3"/>
        <v>10.112359550561797</v>
      </c>
      <c r="N16" s="136">
        <v>61</v>
      </c>
      <c r="O16" s="136">
        <v>11</v>
      </c>
      <c r="P16" s="51">
        <f t="shared" si="4"/>
        <v>18.032786885245901</v>
      </c>
      <c r="Q16" s="136">
        <v>93</v>
      </c>
      <c r="R16" s="136">
        <v>14</v>
      </c>
      <c r="S16" s="51">
        <f t="shared" si="5"/>
        <v>15.053763440860216</v>
      </c>
      <c r="T16" s="136">
        <v>75</v>
      </c>
      <c r="U16" s="136">
        <v>8</v>
      </c>
      <c r="V16" s="51">
        <f t="shared" si="9"/>
        <v>10.666666666666668</v>
      </c>
      <c r="W16" s="136">
        <v>83</v>
      </c>
      <c r="X16" s="136">
        <v>10</v>
      </c>
      <c r="Y16" s="51">
        <f t="shared" si="10"/>
        <v>12.048192771084338</v>
      </c>
      <c r="Z16" s="136">
        <v>100</v>
      </c>
      <c r="AA16" s="136">
        <v>14</v>
      </c>
      <c r="AB16" s="51">
        <f t="shared" si="6"/>
        <v>14.000000000000002</v>
      </c>
      <c r="AC16" s="136">
        <v>82</v>
      </c>
      <c r="AD16" s="136">
        <v>20</v>
      </c>
      <c r="AE16" s="51">
        <f t="shared" si="2"/>
        <v>24.390243902439025</v>
      </c>
    </row>
    <row r="17" spans="1:31" ht="20.100000000000001" customHeight="1">
      <c r="A17" s="6" t="s">
        <v>317</v>
      </c>
      <c r="B17" s="136">
        <v>261</v>
      </c>
      <c r="C17" s="136">
        <v>33</v>
      </c>
      <c r="D17" s="51">
        <f t="shared" si="11"/>
        <v>12.643678160919542</v>
      </c>
      <c r="E17" s="136">
        <v>338</v>
      </c>
      <c r="F17" s="136">
        <v>31</v>
      </c>
      <c r="G17" s="51">
        <f t="shared" si="7"/>
        <v>9.1715976331360949</v>
      </c>
      <c r="H17" s="136">
        <v>352</v>
      </c>
      <c r="I17" s="136">
        <v>69</v>
      </c>
      <c r="J17" s="51">
        <f t="shared" si="8"/>
        <v>19.602272727272727</v>
      </c>
      <c r="K17" s="136">
        <v>322</v>
      </c>
      <c r="L17" s="136">
        <v>49</v>
      </c>
      <c r="M17" s="51">
        <f t="shared" si="3"/>
        <v>15.217391304347828</v>
      </c>
      <c r="N17" s="136">
        <v>303</v>
      </c>
      <c r="O17" s="136">
        <v>36</v>
      </c>
      <c r="P17" s="51">
        <f t="shared" si="4"/>
        <v>11.881188118811881</v>
      </c>
      <c r="Q17" s="136">
        <v>213</v>
      </c>
      <c r="R17" s="136">
        <v>40</v>
      </c>
      <c r="S17" s="51">
        <f t="shared" si="5"/>
        <v>18.779342723004692</v>
      </c>
      <c r="T17" s="136">
        <v>233</v>
      </c>
      <c r="U17" s="136">
        <v>37</v>
      </c>
      <c r="V17" s="51">
        <f t="shared" si="9"/>
        <v>15.879828326180256</v>
      </c>
      <c r="W17" s="136">
        <v>213</v>
      </c>
      <c r="X17" s="136">
        <v>39</v>
      </c>
      <c r="Y17" s="51">
        <f t="shared" si="10"/>
        <v>18.30985915492958</v>
      </c>
      <c r="Z17" s="136">
        <v>150</v>
      </c>
      <c r="AA17" s="136">
        <v>30</v>
      </c>
      <c r="AB17" s="51">
        <f t="shared" si="6"/>
        <v>20</v>
      </c>
      <c r="AC17" s="136">
        <v>152</v>
      </c>
      <c r="AD17" s="136">
        <v>34</v>
      </c>
      <c r="AE17" s="51">
        <f t="shared" si="2"/>
        <v>22.368421052631579</v>
      </c>
    </row>
    <row r="18" spans="1:31" ht="20.100000000000001" customHeight="1">
      <c r="A18" s="6" t="s">
        <v>371</v>
      </c>
      <c r="B18" s="136">
        <v>8</v>
      </c>
      <c r="C18" s="136">
        <v>2</v>
      </c>
      <c r="D18" s="51">
        <f t="shared" si="11"/>
        <v>25</v>
      </c>
      <c r="E18" s="136">
        <v>9</v>
      </c>
      <c r="F18" s="136">
        <v>2</v>
      </c>
      <c r="G18" s="51">
        <f t="shared" si="7"/>
        <v>22.222222222222221</v>
      </c>
      <c r="H18" s="136">
        <v>28</v>
      </c>
      <c r="I18" s="136">
        <v>4</v>
      </c>
      <c r="J18" s="51">
        <f t="shared" si="8"/>
        <v>14.285714285714285</v>
      </c>
      <c r="K18" s="136">
        <v>26</v>
      </c>
      <c r="L18" s="136">
        <v>5</v>
      </c>
      <c r="M18" s="51">
        <f t="shared" si="3"/>
        <v>19.230769230769234</v>
      </c>
      <c r="N18" s="136">
        <v>16</v>
      </c>
      <c r="O18" s="136">
        <v>3</v>
      </c>
      <c r="P18" s="51">
        <f t="shared" si="4"/>
        <v>18.75</v>
      </c>
      <c r="Q18" s="136">
        <v>20</v>
      </c>
      <c r="R18" s="136">
        <v>7</v>
      </c>
      <c r="S18" s="51">
        <f t="shared" si="5"/>
        <v>35</v>
      </c>
      <c r="T18" s="136">
        <v>24</v>
      </c>
      <c r="U18" s="136">
        <v>3</v>
      </c>
      <c r="V18" s="51">
        <f t="shared" si="9"/>
        <v>12.5</v>
      </c>
      <c r="W18" s="136">
        <v>19</v>
      </c>
      <c r="X18" s="136">
        <v>8</v>
      </c>
      <c r="Y18" s="51">
        <f t="shared" si="10"/>
        <v>42.105263157894733</v>
      </c>
      <c r="Z18" s="136">
        <v>19</v>
      </c>
      <c r="AA18" s="136">
        <v>7</v>
      </c>
      <c r="AB18" s="51">
        <f t="shared" si="6"/>
        <v>36.84210526315789</v>
      </c>
      <c r="AC18" s="136">
        <v>19</v>
      </c>
      <c r="AD18" s="136">
        <v>4</v>
      </c>
      <c r="AE18" s="51">
        <f t="shared" si="2"/>
        <v>21.052631578947366</v>
      </c>
    </row>
    <row r="19" spans="1:31" ht="20.100000000000001" customHeight="1">
      <c r="A19" s="6" t="s">
        <v>367</v>
      </c>
      <c r="B19" s="136">
        <v>105</v>
      </c>
      <c r="C19" s="136">
        <v>13</v>
      </c>
      <c r="D19" s="51">
        <f t="shared" si="11"/>
        <v>12.380952380952381</v>
      </c>
      <c r="E19" s="136">
        <v>99</v>
      </c>
      <c r="F19" s="136">
        <v>15</v>
      </c>
      <c r="G19" s="51">
        <f t="shared" si="7"/>
        <v>15.151515151515152</v>
      </c>
      <c r="H19" s="136">
        <v>78</v>
      </c>
      <c r="I19" s="136">
        <v>16</v>
      </c>
      <c r="J19" s="51">
        <f t="shared" si="8"/>
        <v>20.512820512820511</v>
      </c>
      <c r="K19" s="136">
        <v>90</v>
      </c>
      <c r="L19" s="136">
        <v>19</v>
      </c>
      <c r="M19" s="51">
        <f t="shared" si="3"/>
        <v>21.111111111111111</v>
      </c>
      <c r="N19" s="136">
        <v>94</v>
      </c>
      <c r="O19" s="136">
        <v>10</v>
      </c>
      <c r="P19" s="51">
        <f t="shared" si="4"/>
        <v>10.638297872340425</v>
      </c>
      <c r="Q19" s="136">
        <v>111</v>
      </c>
      <c r="R19" s="136">
        <v>15</v>
      </c>
      <c r="S19" s="51">
        <f t="shared" si="5"/>
        <v>13.513513513513514</v>
      </c>
      <c r="T19" s="136">
        <v>160</v>
      </c>
      <c r="U19" s="136">
        <v>30</v>
      </c>
      <c r="V19" s="51">
        <f t="shared" si="9"/>
        <v>18.75</v>
      </c>
      <c r="W19" s="136">
        <v>150</v>
      </c>
      <c r="X19" s="136">
        <v>30</v>
      </c>
      <c r="Y19" s="51">
        <f t="shared" si="10"/>
        <v>20</v>
      </c>
      <c r="Z19" s="136">
        <v>86</v>
      </c>
      <c r="AA19" s="136">
        <v>26</v>
      </c>
      <c r="AB19" s="51">
        <f t="shared" si="6"/>
        <v>30.232558139534881</v>
      </c>
      <c r="AC19" s="136">
        <v>96</v>
      </c>
      <c r="AD19" s="136">
        <v>20</v>
      </c>
      <c r="AE19" s="51">
        <f t="shared" si="2"/>
        <v>20.833333333333336</v>
      </c>
    </row>
    <row r="20" spans="1:31" ht="21.75" customHeight="1">
      <c r="A20" s="6" t="s">
        <v>345</v>
      </c>
      <c r="B20" s="136">
        <v>72</v>
      </c>
      <c r="C20" s="136">
        <v>26</v>
      </c>
      <c r="D20" s="51">
        <f t="shared" si="11"/>
        <v>36.111111111111107</v>
      </c>
      <c r="E20" s="136">
        <v>84</v>
      </c>
      <c r="F20" s="136">
        <v>19</v>
      </c>
      <c r="G20" s="51">
        <f t="shared" si="7"/>
        <v>22.61904761904762</v>
      </c>
      <c r="H20" s="136">
        <v>59</v>
      </c>
      <c r="I20" s="136">
        <v>15</v>
      </c>
      <c r="J20" s="51">
        <f t="shared" si="8"/>
        <v>25.423728813559322</v>
      </c>
      <c r="K20" s="136">
        <v>82</v>
      </c>
      <c r="L20" s="136">
        <v>32</v>
      </c>
      <c r="M20" s="51">
        <f t="shared" si="3"/>
        <v>39.024390243902438</v>
      </c>
      <c r="N20" s="136">
        <v>39</v>
      </c>
      <c r="O20" s="136">
        <v>7</v>
      </c>
      <c r="P20" s="51">
        <f t="shared" si="4"/>
        <v>17.948717948717949</v>
      </c>
      <c r="Q20" s="136">
        <v>50</v>
      </c>
      <c r="R20" s="136">
        <v>17</v>
      </c>
      <c r="S20" s="51">
        <f t="shared" si="5"/>
        <v>34</v>
      </c>
      <c r="T20" s="136">
        <v>63</v>
      </c>
      <c r="U20" s="136">
        <v>31</v>
      </c>
      <c r="V20" s="51">
        <f t="shared" si="9"/>
        <v>49.206349206349202</v>
      </c>
      <c r="W20" s="136">
        <v>74</v>
      </c>
      <c r="X20" s="136">
        <v>25</v>
      </c>
      <c r="Y20" s="51">
        <f t="shared" si="10"/>
        <v>33.783783783783782</v>
      </c>
      <c r="Z20" s="136">
        <v>83</v>
      </c>
      <c r="AA20" s="136">
        <v>26</v>
      </c>
      <c r="AB20" s="51">
        <f t="shared" si="6"/>
        <v>31.325301204819279</v>
      </c>
      <c r="AC20" s="136">
        <v>73</v>
      </c>
      <c r="AD20" s="136">
        <v>15</v>
      </c>
      <c r="AE20" s="51">
        <f t="shared" si="2"/>
        <v>20.547945205479451</v>
      </c>
    </row>
    <row r="21" spans="1:31" ht="20.100000000000001" customHeight="1">
      <c r="A21" s="6" t="s">
        <v>340</v>
      </c>
      <c r="B21" s="136">
        <v>15</v>
      </c>
      <c r="C21" s="136">
        <v>2</v>
      </c>
      <c r="D21" s="51">
        <f t="shared" si="11"/>
        <v>13.333333333333334</v>
      </c>
      <c r="E21" s="136">
        <v>10</v>
      </c>
      <c r="F21" s="136">
        <v>0</v>
      </c>
      <c r="G21" s="136">
        <v>0</v>
      </c>
      <c r="H21" s="136">
        <v>12</v>
      </c>
      <c r="I21" s="136">
        <v>0</v>
      </c>
      <c r="J21" s="136">
        <v>0</v>
      </c>
      <c r="K21" s="136">
        <v>6</v>
      </c>
      <c r="L21" s="136">
        <v>0</v>
      </c>
      <c r="M21" s="136">
        <v>0</v>
      </c>
      <c r="N21" s="136">
        <v>10</v>
      </c>
      <c r="O21" s="136">
        <v>1</v>
      </c>
      <c r="P21" s="51">
        <f t="shared" si="4"/>
        <v>10</v>
      </c>
      <c r="Q21" s="136">
        <v>3</v>
      </c>
      <c r="R21" s="136">
        <v>1</v>
      </c>
      <c r="S21" s="51">
        <f t="shared" si="5"/>
        <v>33.333333333333329</v>
      </c>
      <c r="T21" s="136">
        <v>7</v>
      </c>
      <c r="U21" s="136">
        <v>2</v>
      </c>
      <c r="V21" s="51">
        <f t="shared" si="9"/>
        <v>28.571428571428569</v>
      </c>
      <c r="W21" s="136">
        <v>10</v>
      </c>
      <c r="X21" s="136">
        <v>1</v>
      </c>
      <c r="Y21" s="51">
        <f t="shared" si="10"/>
        <v>10</v>
      </c>
      <c r="Z21" s="136">
        <v>9</v>
      </c>
      <c r="AA21" s="136">
        <v>2</v>
      </c>
      <c r="AB21" s="51">
        <f t="shared" si="6"/>
        <v>22.222222222222221</v>
      </c>
      <c r="AC21" s="136">
        <v>10</v>
      </c>
      <c r="AD21" s="136">
        <v>2</v>
      </c>
      <c r="AE21" s="51">
        <f t="shared" si="2"/>
        <v>20</v>
      </c>
    </row>
    <row r="22" spans="1:31" ht="20.100000000000001" customHeight="1">
      <c r="A22" s="6" t="s">
        <v>344</v>
      </c>
      <c r="B22" s="136">
        <v>6</v>
      </c>
      <c r="C22" s="136">
        <v>0</v>
      </c>
      <c r="D22" s="136">
        <v>0</v>
      </c>
      <c r="E22" s="136">
        <v>4</v>
      </c>
      <c r="F22" s="136">
        <v>0</v>
      </c>
      <c r="G22" s="51">
        <f>F22/E22*100</f>
        <v>0</v>
      </c>
      <c r="H22" s="136">
        <v>11</v>
      </c>
      <c r="I22" s="136">
        <v>1</v>
      </c>
      <c r="J22" s="51">
        <f t="shared" ref="J22:J45" si="12">I22/H22*100</f>
        <v>9.0909090909090917</v>
      </c>
      <c r="K22" s="136">
        <v>8</v>
      </c>
      <c r="L22" s="136">
        <v>0</v>
      </c>
      <c r="M22" s="136">
        <v>0</v>
      </c>
      <c r="N22" s="136">
        <v>4</v>
      </c>
      <c r="O22" s="136">
        <v>0</v>
      </c>
      <c r="P22" s="136">
        <v>0</v>
      </c>
      <c r="Q22" s="136">
        <v>8</v>
      </c>
      <c r="R22" s="136">
        <v>1</v>
      </c>
      <c r="S22" s="51">
        <f t="shared" si="5"/>
        <v>12.5</v>
      </c>
      <c r="T22" s="136">
        <v>2</v>
      </c>
      <c r="U22" s="136">
        <v>0</v>
      </c>
      <c r="V22" s="136">
        <v>0</v>
      </c>
      <c r="W22" s="136">
        <v>7</v>
      </c>
      <c r="X22" s="136">
        <v>0</v>
      </c>
      <c r="Y22" s="136">
        <v>0</v>
      </c>
      <c r="Z22" s="136">
        <v>6</v>
      </c>
      <c r="AA22" s="136">
        <v>0</v>
      </c>
      <c r="AB22" s="136">
        <v>0</v>
      </c>
      <c r="AC22" s="136">
        <v>10</v>
      </c>
      <c r="AD22" s="136">
        <v>2</v>
      </c>
      <c r="AE22" s="51">
        <f t="shared" si="2"/>
        <v>20</v>
      </c>
    </row>
    <row r="23" spans="1:31" ht="20.100000000000001" customHeight="1">
      <c r="A23" s="6" t="s">
        <v>353</v>
      </c>
      <c r="B23" s="136">
        <v>71</v>
      </c>
      <c r="C23" s="136">
        <v>10</v>
      </c>
      <c r="D23" s="51">
        <f>C23/B23*100</f>
        <v>14.084507042253522</v>
      </c>
      <c r="E23" s="136">
        <v>68</v>
      </c>
      <c r="F23" s="136">
        <v>11</v>
      </c>
      <c r="G23" s="51">
        <f>F23/E23*100</f>
        <v>16.176470588235293</v>
      </c>
      <c r="H23" s="136">
        <v>71</v>
      </c>
      <c r="I23" s="136">
        <v>12</v>
      </c>
      <c r="J23" s="51">
        <f t="shared" si="12"/>
        <v>16.901408450704224</v>
      </c>
      <c r="K23" s="136">
        <v>75</v>
      </c>
      <c r="L23" s="136">
        <v>9</v>
      </c>
      <c r="M23" s="51">
        <f>L23/K23*100</f>
        <v>12</v>
      </c>
      <c r="N23" s="136">
        <v>49</v>
      </c>
      <c r="O23" s="136">
        <v>8</v>
      </c>
      <c r="P23" s="51">
        <f t="shared" ref="P23:P45" si="13">O23/N23*100</f>
        <v>16.326530612244898</v>
      </c>
      <c r="Q23" s="136">
        <v>52</v>
      </c>
      <c r="R23" s="136">
        <v>11</v>
      </c>
      <c r="S23" s="51">
        <f t="shared" si="5"/>
        <v>21.153846153846153</v>
      </c>
      <c r="T23" s="136">
        <v>47</v>
      </c>
      <c r="U23" s="136">
        <v>4</v>
      </c>
      <c r="V23" s="51">
        <f t="shared" ref="V23:V48" si="14">U23/T23*100</f>
        <v>8.5106382978723403</v>
      </c>
      <c r="W23" s="136">
        <v>24</v>
      </c>
      <c r="X23" s="136">
        <v>5</v>
      </c>
      <c r="Y23" s="51">
        <f t="shared" ref="Y23:Y48" si="15">X23/W23*100</f>
        <v>20.833333333333336</v>
      </c>
      <c r="Z23" s="136">
        <v>35</v>
      </c>
      <c r="AA23" s="136">
        <v>10</v>
      </c>
      <c r="AB23" s="51">
        <f>AA23/Z23*100</f>
        <v>28.571428571428569</v>
      </c>
      <c r="AC23" s="136">
        <v>45</v>
      </c>
      <c r="AD23" s="136">
        <v>9</v>
      </c>
      <c r="AE23" s="51">
        <f t="shared" si="2"/>
        <v>20</v>
      </c>
    </row>
    <row r="24" spans="1:31" ht="20.100000000000001" customHeight="1">
      <c r="A24" s="6" t="s">
        <v>366</v>
      </c>
      <c r="B24" s="136">
        <v>54</v>
      </c>
      <c r="C24" s="136">
        <v>6</v>
      </c>
      <c r="D24" s="51">
        <f>C24/B24*100</f>
        <v>11.111111111111111</v>
      </c>
      <c r="E24" s="136">
        <v>27</v>
      </c>
      <c r="F24" s="136">
        <v>0</v>
      </c>
      <c r="G24" s="136">
        <v>0</v>
      </c>
      <c r="H24" s="136">
        <v>38</v>
      </c>
      <c r="I24" s="136">
        <v>9</v>
      </c>
      <c r="J24" s="51">
        <f t="shared" si="12"/>
        <v>23.684210526315788</v>
      </c>
      <c r="K24" s="136">
        <v>41</v>
      </c>
      <c r="L24" s="136">
        <v>6</v>
      </c>
      <c r="M24" s="51">
        <f>L24/K24*100</f>
        <v>14.634146341463413</v>
      </c>
      <c r="N24" s="136">
        <v>45</v>
      </c>
      <c r="O24" s="136">
        <v>11</v>
      </c>
      <c r="P24" s="51">
        <f t="shared" si="13"/>
        <v>24.444444444444443</v>
      </c>
      <c r="Q24" s="136">
        <v>18</v>
      </c>
      <c r="R24" s="136">
        <v>3</v>
      </c>
      <c r="S24" s="51">
        <f t="shared" si="5"/>
        <v>16.666666666666664</v>
      </c>
      <c r="T24" s="136">
        <v>33</v>
      </c>
      <c r="U24" s="136">
        <v>3</v>
      </c>
      <c r="V24" s="51">
        <f t="shared" si="14"/>
        <v>9.0909090909090917</v>
      </c>
      <c r="W24" s="136">
        <v>29</v>
      </c>
      <c r="X24" s="136">
        <v>5</v>
      </c>
      <c r="Y24" s="51">
        <f t="shared" si="15"/>
        <v>17.241379310344829</v>
      </c>
      <c r="Z24" s="136">
        <v>10</v>
      </c>
      <c r="AA24" s="136">
        <v>0</v>
      </c>
      <c r="AB24" s="136">
        <v>0</v>
      </c>
      <c r="AC24" s="136">
        <v>5</v>
      </c>
      <c r="AD24" s="136">
        <v>1</v>
      </c>
      <c r="AE24" s="51">
        <f t="shared" si="2"/>
        <v>20</v>
      </c>
    </row>
    <row r="25" spans="1:31" ht="20.100000000000001" customHeight="1">
      <c r="A25" s="6" t="s">
        <v>374</v>
      </c>
      <c r="B25" s="136">
        <v>394</v>
      </c>
      <c r="C25" s="136">
        <v>36</v>
      </c>
      <c r="D25" s="51">
        <f>C25/B25*100</f>
        <v>9.1370558375634516</v>
      </c>
      <c r="E25" s="136">
        <v>273</v>
      </c>
      <c r="F25" s="136">
        <v>30</v>
      </c>
      <c r="G25" s="51">
        <f>F25/E25*100</f>
        <v>10.989010989010989</v>
      </c>
      <c r="H25" s="136">
        <v>244</v>
      </c>
      <c r="I25" s="136">
        <v>27</v>
      </c>
      <c r="J25" s="51">
        <f t="shared" si="12"/>
        <v>11.065573770491802</v>
      </c>
      <c r="K25" s="136">
        <v>289</v>
      </c>
      <c r="L25" s="136">
        <v>37</v>
      </c>
      <c r="M25" s="51">
        <f>L25/K25*100</f>
        <v>12.802768166089965</v>
      </c>
      <c r="N25" s="136">
        <v>265</v>
      </c>
      <c r="O25" s="136">
        <v>45</v>
      </c>
      <c r="P25" s="51">
        <f t="shared" si="13"/>
        <v>16.981132075471699</v>
      </c>
      <c r="Q25" s="136">
        <v>229</v>
      </c>
      <c r="R25" s="136">
        <v>36</v>
      </c>
      <c r="S25" s="51">
        <f t="shared" si="5"/>
        <v>15.72052401746725</v>
      </c>
      <c r="T25" s="136">
        <v>159</v>
      </c>
      <c r="U25" s="136">
        <v>26</v>
      </c>
      <c r="V25" s="51">
        <f t="shared" si="14"/>
        <v>16.352201257861633</v>
      </c>
      <c r="W25" s="136">
        <v>134</v>
      </c>
      <c r="X25" s="136">
        <v>31</v>
      </c>
      <c r="Y25" s="51">
        <f t="shared" si="15"/>
        <v>23.134328358208954</v>
      </c>
      <c r="Z25" s="136">
        <v>86</v>
      </c>
      <c r="AA25" s="136">
        <v>20</v>
      </c>
      <c r="AB25" s="51">
        <f>AA25/Z25*100</f>
        <v>23.255813953488371</v>
      </c>
      <c r="AC25" s="136">
        <v>113</v>
      </c>
      <c r="AD25" s="136">
        <v>21</v>
      </c>
      <c r="AE25" s="51">
        <f t="shared" si="2"/>
        <v>18.584070796460178</v>
      </c>
    </row>
    <row r="26" spans="1:31" ht="20.100000000000001" customHeight="1">
      <c r="A26" s="6" t="s">
        <v>351</v>
      </c>
      <c r="B26" s="136">
        <v>5</v>
      </c>
      <c r="C26" s="136">
        <v>1</v>
      </c>
      <c r="D26" s="51">
        <f>C26/B26*100</f>
        <v>20</v>
      </c>
      <c r="E26" s="136">
        <v>0</v>
      </c>
      <c r="F26" s="136">
        <v>0</v>
      </c>
      <c r="G26" s="136">
        <v>0</v>
      </c>
      <c r="H26" s="136">
        <v>12</v>
      </c>
      <c r="I26" s="136">
        <v>2</v>
      </c>
      <c r="J26" s="51">
        <f t="shared" si="12"/>
        <v>16.666666666666664</v>
      </c>
      <c r="K26" s="136">
        <v>16</v>
      </c>
      <c r="L26" s="136">
        <v>4</v>
      </c>
      <c r="M26" s="51">
        <f>L26/K26*100</f>
        <v>25</v>
      </c>
      <c r="N26" s="136">
        <v>35</v>
      </c>
      <c r="O26" s="136">
        <v>13</v>
      </c>
      <c r="P26" s="51">
        <f t="shared" si="13"/>
        <v>37.142857142857146</v>
      </c>
      <c r="Q26" s="136">
        <v>16</v>
      </c>
      <c r="R26" s="136">
        <v>2</v>
      </c>
      <c r="S26" s="51">
        <f t="shared" si="5"/>
        <v>12.5</v>
      </c>
      <c r="T26" s="136">
        <v>25</v>
      </c>
      <c r="U26" s="136">
        <v>4</v>
      </c>
      <c r="V26" s="51">
        <f t="shared" si="14"/>
        <v>16</v>
      </c>
      <c r="W26" s="136">
        <v>38</v>
      </c>
      <c r="X26" s="136">
        <v>11</v>
      </c>
      <c r="Y26" s="51">
        <f t="shared" si="15"/>
        <v>28.947368421052634</v>
      </c>
      <c r="Z26" s="136">
        <v>16</v>
      </c>
      <c r="AA26" s="136">
        <v>6</v>
      </c>
      <c r="AB26" s="51">
        <f>AA26/Z26*100</f>
        <v>37.5</v>
      </c>
      <c r="AC26" s="136">
        <v>28</v>
      </c>
      <c r="AD26" s="136">
        <v>5</v>
      </c>
      <c r="AE26" s="51">
        <f t="shared" si="2"/>
        <v>17.857142857142858</v>
      </c>
    </row>
    <row r="27" spans="1:31" ht="20.100000000000001" customHeight="1">
      <c r="A27" s="6" t="s">
        <v>355</v>
      </c>
      <c r="B27" s="136">
        <v>8</v>
      </c>
      <c r="C27" s="136">
        <v>0</v>
      </c>
      <c r="D27" s="136">
        <v>0</v>
      </c>
      <c r="E27" s="136">
        <v>5</v>
      </c>
      <c r="F27" s="136">
        <v>3</v>
      </c>
      <c r="G27" s="51">
        <f t="shared" ref="G27:G45" si="16">F27/E27*100</f>
        <v>60</v>
      </c>
      <c r="H27" s="136">
        <v>10</v>
      </c>
      <c r="I27" s="136">
        <v>2</v>
      </c>
      <c r="J27" s="51">
        <f t="shared" si="12"/>
        <v>20</v>
      </c>
      <c r="K27" s="136">
        <v>15</v>
      </c>
      <c r="L27" s="136">
        <v>7</v>
      </c>
      <c r="M27" s="51">
        <f>L27/K27*100</f>
        <v>46.666666666666664</v>
      </c>
      <c r="N27" s="136">
        <v>10</v>
      </c>
      <c r="O27" s="136">
        <v>3</v>
      </c>
      <c r="P27" s="51">
        <f t="shared" si="13"/>
        <v>30</v>
      </c>
      <c r="Q27" s="136">
        <v>10</v>
      </c>
      <c r="R27" s="136">
        <v>2</v>
      </c>
      <c r="S27" s="51">
        <f t="shared" si="5"/>
        <v>20</v>
      </c>
      <c r="T27" s="136">
        <v>17</v>
      </c>
      <c r="U27" s="136">
        <v>3</v>
      </c>
      <c r="V27" s="51">
        <f t="shared" si="14"/>
        <v>17.647058823529413</v>
      </c>
      <c r="W27" s="136">
        <v>19</v>
      </c>
      <c r="X27" s="136">
        <v>3</v>
      </c>
      <c r="Y27" s="51">
        <f t="shared" si="15"/>
        <v>15.789473684210526</v>
      </c>
      <c r="Z27" s="136">
        <v>20</v>
      </c>
      <c r="AA27" s="136">
        <v>3</v>
      </c>
      <c r="AB27" s="51">
        <f>AA27/Z27*100</f>
        <v>15</v>
      </c>
      <c r="AC27" s="136">
        <v>18</v>
      </c>
      <c r="AD27" s="136">
        <v>3</v>
      </c>
      <c r="AE27" s="51">
        <f t="shared" si="2"/>
        <v>16.666666666666664</v>
      </c>
    </row>
    <row r="28" spans="1:31" ht="20.100000000000001" customHeight="1">
      <c r="A28" s="6" t="s">
        <v>364</v>
      </c>
      <c r="B28" s="136">
        <v>36</v>
      </c>
      <c r="C28" s="136">
        <v>0</v>
      </c>
      <c r="D28" s="136">
        <v>0</v>
      </c>
      <c r="E28" s="136">
        <v>22</v>
      </c>
      <c r="F28" s="136">
        <v>1</v>
      </c>
      <c r="G28" s="51">
        <f t="shared" si="16"/>
        <v>4.5454545454545459</v>
      </c>
      <c r="H28" s="136">
        <v>21</v>
      </c>
      <c r="I28" s="136">
        <v>4</v>
      </c>
      <c r="J28" s="51">
        <f t="shared" si="12"/>
        <v>19.047619047619047</v>
      </c>
      <c r="K28" s="136">
        <v>27</v>
      </c>
      <c r="L28" s="136">
        <v>0</v>
      </c>
      <c r="M28" s="136">
        <v>0</v>
      </c>
      <c r="N28" s="136">
        <v>16</v>
      </c>
      <c r="O28" s="136">
        <v>2</v>
      </c>
      <c r="P28" s="51">
        <f t="shared" si="13"/>
        <v>12.5</v>
      </c>
      <c r="Q28" s="136">
        <v>18</v>
      </c>
      <c r="R28" s="136">
        <v>2</v>
      </c>
      <c r="S28" s="51">
        <f t="shared" si="5"/>
        <v>11.111111111111111</v>
      </c>
      <c r="T28" s="136">
        <v>14</v>
      </c>
      <c r="U28" s="136">
        <v>2</v>
      </c>
      <c r="V28" s="51">
        <f t="shared" si="14"/>
        <v>14.285714285714285</v>
      </c>
      <c r="W28" s="136">
        <v>20</v>
      </c>
      <c r="X28" s="136">
        <v>1</v>
      </c>
      <c r="Y28" s="51">
        <f t="shared" si="15"/>
        <v>5</v>
      </c>
      <c r="Z28" s="136">
        <v>19</v>
      </c>
      <c r="AA28" s="136">
        <v>0</v>
      </c>
      <c r="AB28" s="136">
        <v>0</v>
      </c>
      <c r="AC28" s="136">
        <v>18</v>
      </c>
      <c r="AD28" s="136">
        <v>3</v>
      </c>
      <c r="AE28" s="51">
        <f t="shared" si="2"/>
        <v>16.666666666666664</v>
      </c>
    </row>
    <row r="29" spans="1:31" ht="20.100000000000001" customHeight="1">
      <c r="A29" s="6" t="s">
        <v>350</v>
      </c>
      <c r="B29" s="136">
        <v>153</v>
      </c>
      <c r="C29" s="136">
        <v>23</v>
      </c>
      <c r="D29" s="51">
        <f t="shared" ref="D29:D45" si="17">C29/B29*100</f>
        <v>15.032679738562091</v>
      </c>
      <c r="E29" s="136">
        <v>130</v>
      </c>
      <c r="F29" s="136">
        <v>18</v>
      </c>
      <c r="G29" s="51">
        <f t="shared" si="16"/>
        <v>13.846153846153847</v>
      </c>
      <c r="H29" s="136">
        <v>144</v>
      </c>
      <c r="I29" s="136">
        <v>10</v>
      </c>
      <c r="J29" s="51">
        <f t="shared" si="12"/>
        <v>6.9444444444444446</v>
      </c>
      <c r="K29" s="136">
        <v>181</v>
      </c>
      <c r="L29" s="136">
        <v>23</v>
      </c>
      <c r="M29" s="51">
        <f t="shared" ref="M29:M34" si="18">L29/K29*100</f>
        <v>12.707182320441991</v>
      </c>
      <c r="N29" s="136">
        <v>232</v>
      </c>
      <c r="O29" s="136">
        <v>36</v>
      </c>
      <c r="P29" s="51">
        <f t="shared" si="13"/>
        <v>15.517241379310345</v>
      </c>
      <c r="Q29" s="136">
        <v>228</v>
      </c>
      <c r="R29" s="136">
        <v>37</v>
      </c>
      <c r="S29" s="51">
        <f t="shared" si="5"/>
        <v>16.228070175438596</v>
      </c>
      <c r="T29" s="136">
        <v>288</v>
      </c>
      <c r="U29" s="136">
        <v>56</v>
      </c>
      <c r="V29" s="51">
        <f t="shared" si="14"/>
        <v>19.444444444444446</v>
      </c>
      <c r="W29" s="136">
        <v>374</v>
      </c>
      <c r="X29" s="136">
        <v>50</v>
      </c>
      <c r="Y29" s="51">
        <f t="shared" si="15"/>
        <v>13.368983957219251</v>
      </c>
      <c r="Z29" s="136">
        <v>409</v>
      </c>
      <c r="AA29" s="136">
        <v>67</v>
      </c>
      <c r="AB29" s="51">
        <f t="shared" ref="AB29:AB48" si="19">AA29/Z29*100</f>
        <v>16.381418092909534</v>
      </c>
      <c r="AC29" s="136">
        <v>404</v>
      </c>
      <c r="AD29" s="136">
        <v>63</v>
      </c>
      <c r="AE29" s="51">
        <f t="shared" si="2"/>
        <v>15.594059405940595</v>
      </c>
    </row>
    <row r="30" spans="1:31" ht="20.100000000000001" customHeight="1">
      <c r="A30" s="6" t="s">
        <v>325</v>
      </c>
      <c r="B30" s="136">
        <v>51</v>
      </c>
      <c r="C30" s="136">
        <v>4</v>
      </c>
      <c r="D30" s="51">
        <f t="shared" si="17"/>
        <v>7.8431372549019605</v>
      </c>
      <c r="E30" s="136">
        <v>28</v>
      </c>
      <c r="F30" s="136">
        <v>6</v>
      </c>
      <c r="G30" s="51">
        <f t="shared" si="16"/>
        <v>21.428571428571427</v>
      </c>
      <c r="H30" s="136">
        <v>39</v>
      </c>
      <c r="I30" s="136">
        <v>4</v>
      </c>
      <c r="J30" s="51">
        <f t="shared" si="12"/>
        <v>10.256410256410255</v>
      </c>
      <c r="K30" s="136">
        <v>14</v>
      </c>
      <c r="L30" s="136">
        <v>4</v>
      </c>
      <c r="M30" s="51">
        <f t="shared" si="18"/>
        <v>28.571428571428569</v>
      </c>
      <c r="N30" s="136">
        <v>55</v>
      </c>
      <c r="O30" s="136">
        <v>15</v>
      </c>
      <c r="P30" s="51">
        <f t="shared" si="13"/>
        <v>27.27272727272727</v>
      </c>
      <c r="Q30" s="136">
        <v>64</v>
      </c>
      <c r="R30" s="136">
        <v>21</v>
      </c>
      <c r="S30" s="51">
        <f t="shared" si="5"/>
        <v>32.8125</v>
      </c>
      <c r="T30" s="136">
        <v>66</v>
      </c>
      <c r="U30" s="136">
        <v>18</v>
      </c>
      <c r="V30" s="51">
        <f t="shared" si="14"/>
        <v>27.27272727272727</v>
      </c>
      <c r="W30" s="136">
        <v>45</v>
      </c>
      <c r="X30" s="136">
        <v>5</v>
      </c>
      <c r="Y30" s="51">
        <f t="shared" si="15"/>
        <v>11.111111111111111</v>
      </c>
      <c r="Z30" s="136">
        <v>24</v>
      </c>
      <c r="AA30" s="136">
        <v>5</v>
      </c>
      <c r="AB30" s="51">
        <f t="shared" si="19"/>
        <v>20.833333333333336</v>
      </c>
      <c r="AC30" s="136">
        <v>28</v>
      </c>
      <c r="AD30" s="136">
        <v>4</v>
      </c>
      <c r="AE30" s="51">
        <f t="shared" si="2"/>
        <v>14.285714285714285</v>
      </c>
    </row>
    <row r="31" spans="1:31" ht="20.100000000000001" customHeight="1">
      <c r="A31" s="6" t="s">
        <v>363</v>
      </c>
      <c r="B31" s="136">
        <v>142</v>
      </c>
      <c r="C31" s="136">
        <v>17</v>
      </c>
      <c r="D31" s="51">
        <f t="shared" si="17"/>
        <v>11.971830985915492</v>
      </c>
      <c r="E31" s="136">
        <v>158</v>
      </c>
      <c r="F31" s="136">
        <v>14</v>
      </c>
      <c r="G31" s="51">
        <f t="shared" si="16"/>
        <v>8.8607594936708853</v>
      </c>
      <c r="H31" s="136">
        <v>250</v>
      </c>
      <c r="I31" s="136">
        <v>29</v>
      </c>
      <c r="J31" s="51">
        <f t="shared" si="12"/>
        <v>11.600000000000001</v>
      </c>
      <c r="K31" s="136">
        <v>157</v>
      </c>
      <c r="L31" s="136">
        <v>15</v>
      </c>
      <c r="M31" s="51">
        <f t="shared" si="18"/>
        <v>9.5541401273885356</v>
      </c>
      <c r="N31" s="136">
        <v>198</v>
      </c>
      <c r="O31" s="136">
        <v>22</v>
      </c>
      <c r="P31" s="51">
        <f t="shared" si="13"/>
        <v>11.111111111111111</v>
      </c>
      <c r="Q31" s="136">
        <v>184</v>
      </c>
      <c r="R31" s="136">
        <v>21</v>
      </c>
      <c r="S31" s="51">
        <f t="shared" si="5"/>
        <v>11.413043478260869</v>
      </c>
      <c r="T31" s="136">
        <v>124</v>
      </c>
      <c r="U31" s="136">
        <v>17</v>
      </c>
      <c r="V31" s="51">
        <f t="shared" si="14"/>
        <v>13.709677419354838</v>
      </c>
      <c r="W31" s="136">
        <v>201</v>
      </c>
      <c r="X31" s="136">
        <v>23</v>
      </c>
      <c r="Y31" s="51">
        <f t="shared" si="15"/>
        <v>11.442786069651742</v>
      </c>
      <c r="Z31" s="136">
        <v>162</v>
      </c>
      <c r="AA31" s="136">
        <v>32</v>
      </c>
      <c r="AB31" s="51">
        <f t="shared" si="19"/>
        <v>19.753086419753085</v>
      </c>
      <c r="AC31" s="136">
        <v>146</v>
      </c>
      <c r="AD31" s="136">
        <v>20</v>
      </c>
      <c r="AE31" s="51">
        <f t="shared" si="2"/>
        <v>13.698630136986301</v>
      </c>
    </row>
    <row r="32" spans="1:31" ht="20.100000000000001" customHeight="1">
      <c r="A32" s="6" t="s">
        <v>372</v>
      </c>
      <c r="B32" s="137">
        <v>257</v>
      </c>
      <c r="C32" s="137">
        <v>25</v>
      </c>
      <c r="D32" s="51">
        <f t="shared" si="17"/>
        <v>9.7276264591439698</v>
      </c>
      <c r="E32" s="137">
        <v>344</v>
      </c>
      <c r="F32" s="137">
        <v>27</v>
      </c>
      <c r="G32" s="51">
        <f t="shared" si="16"/>
        <v>7.8488372093023253</v>
      </c>
      <c r="H32" s="137">
        <v>277</v>
      </c>
      <c r="I32" s="137">
        <v>28</v>
      </c>
      <c r="J32" s="51">
        <f t="shared" si="12"/>
        <v>10.108303249097473</v>
      </c>
      <c r="K32" s="137">
        <v>314</v>
      </c>
      <c r="L32" s="137">
        <v>35</v>
      </c>
      <c r="M32" s="51">
        <f t="shared" si="18"/>
        <v>11.146496815286625</v>
      </c>
      <c r="N32" s="137">
        <v>376</v>
      </c>
      <c r="O32" s="137">
        <v>34</v>
      </c>
      <c r="P32" s="51">
        <f t="shared" si="13"/>
        <v>9.0425531914893629</v>
      </c>
      <c r="Q32" s="137">
        <v>390</v>
      </c>
      <c r="R32" s="137">
        <v>59</v>
      </c>
      <c r="S32" s="51">
        <f t="shared" si="5"/>
        <v>15.128205128205128</v>
      </c>
      <c r="T32" s="137">
        <v>462</v>
      </c>
      <c r="U32" s="137">
        <v>47</v>
      </c>
      <c r="V32" s="51">
        <f t="shared" si="14"/>
        <v>10.173160173160174</v>
      </c>
      <c r="W32" s="137">
        <v>532</v>
      </c>
      <c r="X32" s="137">
        <v>64</v>
      </c>
      <c r="Y32" s="51">
        <f t="shared" si="15"/>
        <v>12.030075187969924</v>
      </c>
      <c r="Z32" s="137">
        <v>631</v>
      </c>
      <c r="AA32" s="137">
        <v>87</v>
      </c>
      <c r="AB32" s="51">
        <f t="shared" si="19"/>
        <v>13.787638668779714</v>
      </c>
      <c r="AC32" s="137">
        <v>974</v>
      </c>
      <c r="AD32" s="137">
        <v>112</v>
      </c>
      <c r="AE32" s="51">
        <f t="shared" si="2"/>
        <v>11.498973305954825</v>
      </c>
    </row>
    <row r="33" spans="1:32" ht="20.100000000000001" customHeight="1">
      <c r="A33" s="6" t="s">
        <v>346</v>
      </c>
      <c r="B33" s="136">
        <v>15</v>
      </c>
      <c r="C33" s="136">
        <v>3</v>
      </c>
      <c r="D33" s="51">
        <f t="shared" si="17"/>
        <v>20</v>
      </c>
      <c r="E33" s="136">
        <v>26</v>
      </c>
      <c r="F33" s="136">
        <v>2</v>
      </c>
      <c r="G33" s="51">
        <f t="shared" si="16"/>
        <v>7.6923076923076925</v>
      </c>
      <c r="H33" s="136">
        <v>12</v>
      </c>
      <c r="I33" s="136">
        <v>4</v>
      </c>
      <c r="J33" s="51">
        <f t="shared" si="12"/>
        <v>33.333333333333329</v>
      </c>
      <c r="K33" s="136">
        <v>29</v>
      </c>
      <c r="L33" s="136">
        <v>11</v>
      </c>
      <c r="M33" s="51">
        <f t="shared" si="18"/>
        <v>37.931034482758619</v>
      </c>
      <c r="N33" s="136">
        <v>19</v>
      </c>
      <c r="O33" s="136">
        <v>3</v>
      </c>
      <c r="P33" s="51">
        <f t="shared" si="13"/>
        <v>15.789473684210526</v>
      </c>
      <c r="Q33" s="136">
        <v>11</v>
      </c>
      <c r="R33" s="136">
        <v>3</v>
      </c>
      <c r="S33" s="51">
        <f t="shared" si="5"/>
        <v>27.27272727272727</v>
      </c>
      <c r="T33" s="136">
        <v>3</v>
      </c>
      <c r="U33" s="136">
        <v>1</v>
      </c>
      <c r="V33" s="51">
        <f t="shared" si="14"/>
        <v>33.333333333333329</v>
      </c>
      <c r="W33" s="136">
        <v>5</v>
      </c>
      <c r="X33" s="136">
        <v>1</v>
      </c>
      <c r="Y33" s="51">
        <f t="shared" si="15"/>
        <v>20</v>
      </c>
      <c r="Z33" s="136">
        <v>5</v>
      </c>
      <c r="AA33" s="136">
        <v>3</v>
      </c>
      <c r="AB33" s="51">
        <f t="shared" si="19"/>
        <v>60</v>
      </c>
      <c r="AC33" s="136">
        <v>9</v>
      </c>
      <c r="AD33" s="136">
        <v>1</v>
      </c>
      <c r="AE33" s="51">
        <f t="shared" si="2"/>
        <v>11.111111111111111</v>
      </c>
    </row>
    <row r="34" spans="1:32" ht="20.100000000000001" customHeight="1">
      <c r="A34" s="6" t="s">
        <v>319</v>
      </c>
      <c r="B34" s="136">
        <v>419</v>
      </c>
      <c r="C34" s="136">
        <v>49</v>
      </c>
      <c r="D34" s="51">
        <f t="shared" si="17"/>
        <v>11.694510739856803</v>
      </c>
      <c r="E34" s="136">
        <v>503</v>
      </c>
      <c r="F34" s="136">
        <v>45</v>
      </c>
      <c r="G34" s="51">
        <f t="shared" si="16"/>
        <v>8.9463220675944335</v>
      </c>
      <c r="H34" s="136">
        <v>388</v>
      </c>
      <c r="I34" s="136">
        <v>46</v>
      </c>
      <c r="J34" s="51">
        <f t="shared" si="12"/>
        <v>11.855670103092782</v>
      </c>
      <c r="K34" s="136">
        <v>351</v>
      </c>
      <c r="L34" s="136">
        <v>40</v>
      </c>
      <c r="M34" s="51">
        <f t="shared" si="18"/>
        <v>11.396011396011396</v>
      </c>
      <c r="N34" s="136">
        <v>334</v>
      </c>
      <c r="O34" s="136">
        <v>64</v>
      </c>
      <c r="P34" s="51">
        <f t="shared" si="13"/>
        <v>19.161676646706589</v>
      </c>
      <c r="Q34" s="136">
        <v>362</v>
      </c>
      <c r="R34" s="136">
        <v>49</v>
      </c>
      <c r="S34" s="51">
        <f t="shared" si="5"/>
        <v>13.535911602209943</v>
      </c>
      <c r="T34" s="136">
        <v>293</v>
      </c>
      <c r="U34" s="136">
        <v>54</v>
      </c>
      <c r="V34" s="51">
        <f t="shared" si="14"/>
        <v>18.430034129692832</v>
      </c>
      <c r="W34" s="136">
        <v>307</v>
      </c>
      <c r="X34" s="136">
        <v>35</v>
      </c>
      <c r="Y34" s="51">
        <f t="shared" si="15"/>
        <v>11.400651465798045</v>
      </c>
      <c r="Z34" s="136">
        <v>352</v>
      </c>
      <c r="AA34" s="136">
        <v>49</v>
      </c>
      <c r="AB34" s="51">
        <f t="shared" si="19"/>
        <v>13.920454545454545</v>
      </c>
      <c r="AC34" s="136">
        <v>326</v>
      </c>
      <c r="AD34" s="136">
        <v>36</v>
      </c>
      <c r="AE34" s="51">
        <f t="shared" si="2"/>
        <v>11.042944785276074</v>
      </c>
    </row>
    <row r="35" spans="1:32" ht="20.100000000000001" customHeight="1">
      <c r="A35" s="6" t="s">
        <v>368</v>
      </c>
      <c r="B35" s="136">
        <v>163</v>
      </c>
      <c r="C35" s="136">
        <v>4</v>
      </c>
      <c r="D35" s="51">
        <f t="shared" si="17"/>
        <v>2.4539877300613497</v>
      </c>
      <c r="E35" s="136">
        <v>72</v>
      </c>
      <c r="F35" s="136">
        <v>3</v>
      </c>
      <c r="G35" s="51">
        <f t="shared" si="16"/>
        <v>4.1666666666666661</v>
      </c>
      <c r="H35" s="136">
        <v>140</v>
      </c>
      <c r="I35" s="136">
        <v>5</v>
      </c>
      <c r="J35" s="51">
        <f t="shared" si="12"/>
        <v>3.5714285714285712</v>
      </c>
      <c r="K35" s="136">
        <v>53</v>
      </c>
      <c r="L35" s="136">
        <v>0</v>
      </c>
      <c r="M35" s="136">
        <v>0</v>
      </c>
      <c r="N35" s="136">
        <v>84</v>
      </c>
      <c r="O35" s="136">
        <v>2</v>
      </c>
      <c r="P35" s="51">
        <f t="shared" si="13"/>
        <v>2.3809523809523809</v>
      </c>
      <c r="Q35" s="136">
        <v>85</v>
      </c>
      <c r="R35" s="136">
        <v>1</v>
      </c>
      <c r="S35" s="51">
        <f t="shared" si="5"/>
        <v>1.1764705882352942</v>
      </c>
      <c r="T35" s="136">
        <v>97</v>
      </c>
      <c r="U35" s="136">
        <v>4</v>
      </c>
      <c r="V35" s="51">
        <f t="shared" si="14"/>
        <v>4.1237113402061851</v>
      </c>
      <c r="W35" s="136">
        <v>57</v>
      </c>
      <c r="X35" s="136">
        <v>3</v>
      </c>
      <c r="Y35" s="51">
        <f t="shared" si="15"/>
        <v>5.2631578947368416</v>
      </c>
      <c r="Z35" s="136">
        <v>70</v>
      </c>
      <c r="AA35" s="136">
        <v>2</v>
      </c>
      <c r="AB35" s="51">
        <f t="shared" si="19"/>
        <v>2.8571428571428572</v>
      </c>
      <c r="AC35" s="136">
        <v>87</v>
      </c>
      <c r="AD35" s="136">
        <v>9</v>
      </c>
      <c r="AE35" s="51">
        <f t="shared" si="2"/>
        <v>10.344827586206897</v>
      </c>
    </row>
    <row r="36" spans="1:32" ht="20.100000000000001" customHeight="1">
      <c r="A36" s="6" t="s">
        <v>327</v>
      </c>
      <c r="B36" s="136">
        <v>797</v>
      </c>
      <c r="C36" s="136">
        <v>35</v>
      </c>
      <c r="D36" s="51">
        <f t="shared" si="17"/>
        <v>4.3914680050188206</v>
      </c>
      <c r="E36" s="136">
        <v>553</v>
      </c>
      <c r="F36" s="136">
        <v>33</v>
      </c>
      <c r="G36" s="51">
        <f t="shared" si="16"/>
        <v>5.9674502712477393</v>
      </c>
      <c r="H36" s="136">
        <v>484</v>
      </c>
      <c r="I36" s="136">
        <v>25</v>
      </c>
      <c r="J36" s="51">
        <f t="shared" si="12"/>
        <v>5.1652892561983474</v>
      </c>
      <c r="K36" s="136">
        <v>409</v>
      </c>
      <c r="L36" s="136">
        <v>28</v>
      </c>
      <c r="M36" s="51">
        <f t="shared" ref="M36:M45" si="20">L36/K36*100</f>
        <v>6.8459657701711487</v>
      </c>
      <c r="N36" s="136">
        <v>384</v>
      </c>
      <c r="O36" s="136">
        <v>28</v>
      </c>
      <c r="P36" s="51">
        <f t="shared" si="13"/>
        <v>7.291666666666667</v>
      </c>
      <c r="Q36" s="136">
        <v>345</v>
      </c>
      <c r="R36" s="136">
        <v>26</v>
      </c>
      <c r="S36" s="51">
        <f t="shared" si="5"/>
        <v>7.5362318840579716</v>
      </c>
      <c r="T36" s="136">
        <v>313</v>
      </c>
      <c r="U36" s="136">
        <v>13</v>
      </c>
      <c r="V36" s="51">
        <f t="shared" si="14"/>
        <v>4.1533546325878596</v>
      </c>
      <c r="W36" s="136">
        <v>255</v>
      </c>
      <c r="X36" s="136">
        <v>28</v>
      </c>
      <c r="Y36" s="51">
        <f t="shared" si="15"/>
        <v>10.980392156862745</v>
      </c>
      <c r="Z36" s="136">
        <v>301</v>
      </c>
      <c r="AA36" s="136">
        <v>27</v>
      </c>
      <c r="AB36" s="51">
        <f t="shared" si="19"/>
        <v>8.9700996677740861</v>
      </c>
      <c r="AC36" s="136">
        <v>207</v>
      </c>
      <c r="AD36" s="136">
        <v>21</v>
      </c>
      <c r="AE36" s="51">
        <f t="shared" si="2"/>
        <v>10.144927536231885</v>
      </c>
    </row>
    <row r="37" spans="1:32" ht="20.100000000000001" customHeight="1">
      <c r="A37" s="6" t="s">
        <v>318</v>
      </c>
      <c r="B37" s="136">
        <v>1563</v>
      </c>
      <c r="C37" s="136">
        <v>104</v>
      </c>
      <c r="D37" s="51">
        <f t="shared" si="17"/>
        <v>6.6538707613563659</v>
      </c>
      <c r="E37" s="136">
        <v>1457</v>
      </c>
      <c r="F37" s="136">
        <v>79</v>
      </c>
      <c r="G37" s="51">
        <f t="shared" si="16"/>
        <v>5.4221002059025389</v>
      </c>
      <c r="H37" s="136">
        <v>1570</v>
      </c>
      <c r="I37" s="136">
        <v>81</v>
      </c>
      <c r="J37" s="51">
        <f t="shared" si="12"/>
        <v>5.1592356687898091</v>
      </c>
      <c r="K37" s="136">
        <v>1673</v>
      </c>
      <c r="L37" s="136">
        <v>134</v>
      </c>
      <c r="M37" s="51">
        <f t="shared" si="20"/>
        <v>8.0095636580992231</v>
      </c>
      <c r="N37" s="136">
        <v>1847</v>
      </c>
      <c r="O37" s="136">
        <v>173</v>
      </c>
      <c r="P37" s="51">
        <f t="shared" si="13"/>
        <v>9.3665403356794794</v>
      </c>
      <c r="Q37" s="136">
        <v>1754</v>
      </c>
      <c r="R37" s="136">
        <v>147</v>
      </c>
      <c r="S37" s="51">
        <f t="shared" si="5"/>
        <v>8.3808437856328393</v>
      </c>
      <c r="T37" s="136">
        <v>1778</v>
      </c>
      <c r="U37" s="136">
        <v>178</v>
      </c>
      <c r="V37" s="51">
        <f t="shared" si="14"/>
        <v>10.011248593925758</v>
      </c>
      <c r="W37" s="136">
        <v>1710</v>
      </c>
      <c r="X37" s="136">
        <v>168</v>
      </c>
      <c r="Y37" s="51">
        <f t="shared" si="15"/>
        <v>9.8245614035087723</v>
      </c>
      <c r="Z37" s="136">
        <v>1709</v>
      </c>
      <c r="AA37" s="136">
        <v>149</v>
      </c>
      <c r="AB37" s="51">
        <f t="shared" si="19"/>
        <v>8.7185488589818601</v>
      </c>
      <c r="AC37" s="136">
        <v>2168</v>
      </c>
      <c r="AD37" s="136">
        <v>204</v>
      </c>
      <c r="AE37" s="51">
        <f t="shared" si="2"/>
        <v>9.4095940959409603</v>
      </c>
    </row>
    <row r="38" spans="1:32" ht="20.100000000000001" customHeight="1">
      <c r="A38" s="6" t="s">
        <v>336</v>
      </c>
      <c r="B38" s="136">
        <v>190</v>
      </c>
      <c r="C38" s="136">
        <v>16</v>
      </c>
      <c r="D38" s="51">
        <f t="shared" si="17"/>
        <v>8.4210526315789469</v>
      </c>
      <c r="E38" s="136">
        <v>224</v>
      </c>
      <c r="F38" s="136">
        <v>27</v>
      </c>
      <c r="G38" s="51">
        <f t="shared" si="16"/>
        <v>12.053571428571429</v>
      </c>
      <c r="H38" s="136">
        <v>211</v>
      </c>
      <c r="I38" s="136">
        <v>27</v>
      </c>
      <c r="J38" s="51">
        <f t="shared" si="12"/>
        <v>12.796208530805686</v>
      </c>
      <c r="K38" s="136">
        <v>239</v>
      </c>
      <c r="L38" s="136">
        <v>33</v>
      </c>
      <c r="M38" s="51">
        <f t="shared" si="20"/>
        <v>13.807531380753138</v>
      </c>
      <c r="N38" s="136">
        <v>187</v>
      </c>
      <c r="O38" s="136">
        <v>19</v>
      </c>
      <c r="P38" s="51">
        <f t="shared" si="13"/>
        <v>10.160427807486631</v>
      </c>
      <c r="Q38" s="136">
        <v>198</v>
      </c>
      <c r="R38" s="136">
        <v>15</v>
      </c>
      <c r="S38" s="51">
        <f t="shared" si="5"/>
        <v>7.5757575757575761</v>
      </c>
      <c r="T38" s="136">
        <v>209</v>
      </c>
      <c r="U38" s="136">
        <v>11</v>
      </c>
      <c r="V38" s="51">
        <f t="shared" si="14"/>
        <v>5.2631578947368416</v>
      </c>
      <c r="W38" s="136">
        <v>343</v>
      </c>
      <c r="X38" s="136">
        <v>46</v>
      </c>
      <c r="Y38" s="51">
        <f t="shared" si="15"/>
        <v>13.411078717201166</v>
      </c>
      <c r="Z38" s="136">
        <v>420</v>
      </c>
      <c r="AA38" s="136">
        <v>57</v>
      </c>
      <c r="AB38" s="51">
        <f t="shared" si="19"/>
        <v>13.571428571428571</v>
      </c>
      <c r="AC38" s="136">
        <v>350</v>
      </c>
      <c r="AD38" s="136">
        <v>32</v>
      </c>
      <c r="AE38" s="51">
        <f t="shared" si="2"/>
        <v>9.1428571428571423</v>
      </c>
    </row>
    <row r="39" spans="1:32" ht="20.100000000000001" customHeight="1">
      <c r="A39" s="6" t="s">
        <v>373</v>
      </c>
      <c r="B39" s="136">
        <v>4</v>
      </c>
      <c r="C39" s="136">
        <v>2</v>
      </c>
      <c r="D39" s="51">
        <f t="shared" si="17"/>
        <v>50</v>
      </c>
      <c r="E39" s="136">
        <v>8</v>
      </c>
      <c r="F39" s="136">
        <v>1</v>
      </c>
      <c r="G39" s="51">
        <f t="shared" si="16"/>
        <v>12.5</v>
      </c>
      <c r="H39" s="136">
        <v>29</v>
      </c>
      <c r="I39" s="136">
        <v>7</v>
      </c>
      <c r="J39" s="51">
        <f t="shared" si="12"/>
        <v>24.137931034482758</v>
      </c>
      <c r="K39" s="136">
        <v>31</v>
      </c>
      <c r="L39" s="136">
        <v>2</v>
      </c>
      <c r="M39" s="51">
        <f t="shared" si="20"/>
        <v>6.4516129032258061</v>
      </c>
      <c r="N39" s="136">
        <v>31</v>
      </c>
      <c r="O39" s="136">
        <v>6</v>
      </c>
      <c r="P39" s="51">
        <f t="shared" si="13"/>
        <v>19.35483870967742</v>
      </c>
      <c r="Q39" s="136">
        <v>38</v>
      </c>
      <c r="R39" s="136">
        <v>2</v>
      </c>
      <c r="S39" s="51">
        <f t="shared" si="5"/>
        <v>5.2631578947368416</v>
      </c>
      <c r="T39" s="136">
        <v>24</v>
      </c>
      <c r="U39" s="136">
        <v>3</v>
      </c>
      <c r="V39" s="51">
        <f t="shared" si="14"/>
        <v>12.5</v>
      </c>
      <c r="W39" s="136">
        <v>29</v>
      </c>
      <c r="X39" s="136">
        <v>6</v>
      </c>
      <c r="Y39" s="51">
        <f t="shared" si="15"/>
        <v>20.689655172413794</v>
      </c>
      <c r="Z39" s="136">
        <v>20</v>
      </c>
      <c r="AA39" s="136">
        <v>3</v>
      </c>
      <c r="AB39" s="51">
        <f t="shared" si="19"/>
        <v>15</v>
      </c>
      <c r="AC39" s="136">
        <v>16</v>
      </c>
      <c r="AD39" s="136">
        <v>1</v>
      </c>
      <c r="AE39" s="51">
        <f t="shared" si="2"/>
        <v>6.25</v>
      </c>
    </row>
    <row r="40" spans="1:32" ht="20.100000000000001" customHeight="1">
      <c r="A40" s="6" t="s">
        <v>375</v>
      </c>
      <c r="B40" s="136">
        <v>8</v>
      </c>
      <c r="C40" s="136">
        <v>1</v>
      </c>
      <c r="D40" s="51">
        <f t="shared" si="17"/>
        <v>12.5</v>
      </c>
      <c r="E40" s="136">
        <v>18</v>
      </c>
      <c r="F40" s="136">
        <v>3</v>
      </c>
      <c r="G40" s="51">
        <f t="shared" si="16"/>
        <v>16.666666666666664</v>
      </c>
      <c r="H40" s="136">
        <v>49</v>
      </c>
      <c r="I40" s="136">
        <v>8</v>
      </c>
      <c r="J40" s="51">
        <f t="shared" si="12"/>
        <v>16.326530612244898</v>
      </c>
      <c r="K40" s="136">
        <v>69</v>
      </c>
      <c r="L40" s="136">
        <v>8</v>
      </c>
      <c r="M40" s="51">
        <f t="shared" si="20"/>
        <v>11.594202898550725</v>
      </c>
      <c r="N40" s="136">
        <v>56</v>
      </c>
      <c r="O40" s="136">
        <v>3</v>
      </c>
      <c r="P40" s="51">
        <f t="shared" si="13"/>
        <v>5.3571428571428568</v>
      </c>
      <c r="Q40" s="136">
        <v>133</v>
      </c>
      <c r="R40" s="136">
        <v>6</v>
      </c>
      <c r="S40" s="51">
        <f t="shared" si="5"/>
        <v>4.5112781954887211</v>
      </c>
      <c r="T40" s="136">
        <v>147</v>
      </c>
      <c r="U40" s="136">
        <v>3</v>
      </c>
      <c r="V40" s="51">
        <f t="shared" si="14"/>
        <v>2.0408163265306123</v>
      </c>
      <c r="W40" s="136">
        <v>158</v>
      </c>
      <c r="X40" s="136">
        <v>5</v>
      </c>
      <c r="Y40" s="51">
        <f t="shared" si="15"/>
        <v>3.1645569620253164</v>
      </c>
      <c r="Z40" s="136">
        <v>185</v>
      </c>
      <c r="AA40" s="136">
        <v>15</v>
      </c>
      <c r="AB40" s="51">
        <f t="shared" si="19"/>
        <v>8.1081081081081088</v>
      </c>
      <c r="AC40" s="136">
        <v>372</v>
      </c>
      <c r="AD40" s="136">
        <v>16</v>
      </c>
      <c r="AE40" s="51">
        <f t="shared" si="2"/>
        <v>4.3010752688172049</v>
      </c>
    </row>
    <row r="41" spans="1:32" ht="20.100000000000001" customHeight="1">
      <c r="A41" s="6" t="s">
        <v>348</v>
      </c>
      <c r="B41" s="136">
        <v>926</v>
      </c>
      <c r="C41" s="136">
        <v>72</v>
      </c>
      <c r="D41" s="51">
        <f t="shared" si="17"/>
        <v>7.7753779697624186</v>
      </c>
      <c r="E41" s="136">
        <v>1068</v>
      </c>
      <c r="F41" s="136">
        <v>35</v>
      </c>
      <c r="G41" s="51">
        <f t="shared" si="16"/>
        <v>3.2771535580524342</v>
      </c>
      <c r="H41" s="136">
        <v>1096</v>
      </c>
      <c r="I41" s="136">
        <v>42</v>
      </c>
      <c r="J41" s="51">
        <f t="shared" si="12"/>
        <v>3.832116788321168</v>
      </c>
      <c r="K41" s="136">
        <v>1062</v>
      </c>
      <c r="L41" s="136">
        <v>44</v>
      </c>
      <c r="M41" s="51">
        <f t="shared" si="20"/>
        <v>4.1431261770244827</v>
      </c>
      <c r="N41" s="136">
        <v>1100</v>
      </c>
      <c r="O41" s="136">
        <v>53</v>
      </c>
      <c r="P41" s="51">
        <f t="shared" si="13"/>
        <v>4.8181818181818183</v>
      </c>
      <c r="Q41" s="136">
        <v>1344</v>
      </c>
      <c r="R41" s="136">
        <v>48</v>
      </c>
      <c r="S41" s="51">
        <f t="shared" si="5"/>
        <v>3.5714285714285712</v>
      </c>
      <c r="T41" s="136">
        <v>1194</v>
      </c>
      <c r="U41" s="136">
        <v>58</v>
      </c>
      <c r="V41" s="51">
        <f t="shared" si="14"/>
        <v>4.857621440536013</v>
      </c>
      <c r="W41" s="136">
        <v>1163</v>
      </c>
      <c r="X41" s="136">
        <v>52</v>
      </c>
      <c r="Y41" s="51">
        <f t="shared" si="15"/>
        <v>4.4711951848667244</v>
      </c>
      <c r="Z41" s="136">
        <v>1113</v>
      </c>
      <c r="AA41" s="136">
        <v>38</v>
      </c>
      <c r="AB41" s="51">
        <f t="shared" si="19"/>
        <v>3.4141958670260557</v>
      </c>
      <c r="AC41" s="136">
        <v>1180</v>
      </c>
      <c r="AD41" s="136">
        <v>44</v>
      </c>
      <c r="AE41" s="51">
        <f t="shared" si="2"/>
        <v>3.7288135593220342</v>
      </c>
    </row>
    <row r="42" spans="1:32" ht="20.100000000000001" customHeight="1">
      <c r="A42" s="150" t="s">
        <v>360</v>
      </c>
      <c r="B42" s="137">
        <v>982</v>
      </c>
      <c r="C42" s="137">
        <v>23</v>
      </c>
      <c r="D42" s="149">
        <f t="shared" si="17"/>
        <v>2.3421588594704685</v>
      </c>
      <c r="E42" s="137">
        <v>965</v>
      </c>
      <c r="F42" s="137">
        <v>25</v>
      </c>
      <c r="G42" s="149">
        <f t="shared" si="16"/>
        <v>2.5906735751295336</v>
      </c>
      <c r="H42" s="137">
        <v>877</v>
      </c>
      <c r="I42" s="137">
        <v>22</v>
      </c>
      <c r="J42" s="149">
        <f t="shared" si="12"/>
        <v>2.5085518814139109</v>
      </c>
      <c r="K42" s="137">
        <v>712</v>
      </c>
      <c r="L42" s="137">
        <v>17</v>
      </c>
      <c r="M42" s="149">
        <f t="shared" si="20"/>
        <v>2.387640449438202</v>
      </c>
      <c r="N42" s="137">
        <v>754</v>
      </c>
      <c r="O42" s="137">
        <v>14</v>
      </c>
      <c r="P42" s="149">
        <f t="shared" si="13"/>
        <v>1.8567639257294428</v>
      </c>
      <c r="Q42" s="137">
        <v>606</v>
      </c>
      <c r="R42" s="137">
        <v>22</v>
      </c>
      <c r="S42" s="149">
        <f t="shared" si="5"/>
        <v>3.6303630363036308</v>
      </c>
      <c r="T42" s="137">
        <v>563</v>
      </c>
      <c r="U42" s="137">
        <v>8</v>
      </c>
      <c r="V42" s="149">
        <f t="shared" si="14"/>
        <v>1.4209591474245116</v>
      </c>
      <c r="W42" s="137">
        <v>927</v>
      </c>
      <c r="X42" s="137">
        <v>24</v>
      </c>
      <c r="Y42" s="149">
        <f t="shared" si="15"/>
        <v>2.5889967637540456</v>
      </c>
      <c r="Z42" s="137">
        <v>824</v>
      </c>
      <c r="AA42" s="137">
        <v>16</v>
      </c>
      <c r="AB42" s="149">
        <f t="shared" si="19"/>
        <v>1.9417475728155338</v>
      </c>
      <c r="AC42" s="137">
        <v>767</v>
      </c>
      <c r="AD42" s="137">
        <v>24</v>
      </c>
      <c r="AE42" s="149">
        <f t="shared" si="2"/>
        <v>3.1290743155149938</v>
      </c>
    </row>
    <row r="43" spans="1:32" ht="20.100000000000001" customHeight="1">
      <c r="A43" s="6" t="s">
        <v>343</v>
      </c>
      <c r="B43" s="136">
        <v>34</v>
      </c>
      <c r="C43" s="136">
        <v>5</v>
      </c>
      <c r="D43" s="51">
        <f t="shared" si="17"/>
        <v>14.705882352941178</v>
      </c>
      <c r="E43" s="136">
        <v>36</v>
      </c>
      <c r="F43" s="136">
        <v>5</v>
      </c>
      <c r="G43" s="51">
        <f t="shared" si="16"/>
        <v>13.888888888888889</v>
      </c>
      <c r="H43" s="136">
        <v>20</v>
      </c>
      <c r="I43" s="136">
        <v>6</v>
      </c>
      <c r="J43" s="51">
        <f t="shared" si="12"/>
        <v>30</v>
      </c>
      <c r="K43" s="136">
        <v>28</v>
      </c>
      <c r="L43" s="136">
        <v>2</v>
      </c>
      <c r="M43" s="51">
        <f t="shared" si="20"/>
        <v>7.1428571428571423</v>
      </c>
      <c r="N43" s="136">
        <v>12</v>
      </c>
      <c r="O43" s="136">
        <v>2</v>
      </c>
      <c r="P43" s="51">
        <f t="shared" si="13"/>
        <v>16.666666666666664</v>
      </c>
      <c r="Q43" s="136">
        <v>42</v>
      </c>
      <c r="R43" s="136">
        <v>0</v>
      </c>
      <c r="S43" s="136">
        <v>0</v>
      </c>
      <c r="T43" s="136">
        <v>19</v>
      </c>
      <c r="U43" s="136">
        <v>1</v>
      </c>
      <c r="V43" s="51">
        <f t="shared" si="14"/>
        <v>5.2631578947368416</v>
      </c>
      <c r="W43" s="136">
        <v>26</v>
      </c>
      <c r="X43" s="136">
        <v>1</v>
      </c>
      <c r="Y43" s="51">
        <f t="shared" si="15"/>
        <v>3.8461538461538463</v>
      </c>
      <c r="Z43" s="136">
        <v>27</v>
      </c>
      <c r="AA43" s="136">
        <v>2</v>
      </c>
      <c r="AB43" s="51">
        <f t="shared" si="19"/>
        <v>7.4074074074074066</v>
      </c>
      <c r="AC43" s="136">
        <v>32</v>
      </c>
      <c r="AD43" s="136">
        <v>1</v>
      </c>
      <c r="AE43" s="51">
        <f t="shared" si="2"/>
        <v>3.125</v>
      </c>
    </row>
    <row r="44" spans="1:32" ht="20.100000000000001" customHeight="1">
      <c r="A44" s="6" t="s">
        <v>349</v>
      </c>
      <c r="B44" s="136">
        <v>346</v>
      </c>
      <c r="C44" s="136">
        <v>11</v>
      </c>
      <c r="D44" s="51">
        <f t="shared" si="17"/>
        <v>3.1791907514450863</v>
      </c>
      <c r="E44" s="136">
        <v>321</v>
      </c>
      <c r="F44" s="136">
        <v>12</v>
      </c>
      <c r="G44" s="51">
        <f t="shared" si="16"/>
        <v>3.7383177570093453</v>
      </c>
      <c r="H44" s="136">
        <v>235</v>
      </c>
      <c r="I44" s="136">
        <v>4</v>
      </c>
      <c r="J44" s="51">
        <f t="shared" si="12"/>
        <v>1.7021276595744681</v>
      </c>
      <c r="K44" s="136">
        <v>213</v>
      </c>
      <c r="L44" s="136">
        <v>9</v>
      </c>
      <c r="M44" s="51">
        <f t="shared" si="20"/>
        <v>4.225352112676056</v>
      </c>
      <c r="N44" s="136">
        <v>180</v>
      </c>
      <c r="O44" s="136">
        <v>9</v>
      </c>
      <c r="P44" s="51">
        <f t="shared" si="13"/>
        <v>5</v>
      </c>
      <c r="Q44" s="136">
        <v>175</v>
      </c>
      <c r="R44" s="136">
        <v>9</v>
      </c>
      <c r="S44" s="51">
        <f>R44/Q44*100</f>
        <v>5.1428571428571423</v>
      </c>
      <c r="T44" s="136">
        <v>161</v>
      </c>
      <c r="U44" s="136">
        <v>5</v>
      </c>
      <c r="V44" s="51">
        <f t="shared" si="14"/>
        <v>3.1055900621118013</v>
      </c>
      <c r="W44" s="136">
        <v>161</v>
      </c>
      <c r="X44" s="136">
        <v>8</v>
      </c>
      <c r="Y44" s="51">
        <f t="shared" si="15"/>
        <v>4.9689440993788816</v>
      </c>
      <c r="Z44" s="136">
        <v>134</v>
      </c>
      <c r="AA44" s="136">
        <v>2</v>
      </c>
      <c r="AB44" s="51">
        <f t="shared" si="19"/>
        <v>1.4925373134328357</v>
      </c>
      <c r="AC44" s="136">
        <v>164</v>
      </c>
      <c r="AD44" s="136">
        <v>4</v>
      </c>
      <c r="AE44" s="51">
        <f t="shared" si="2"/>
        <v>2.4390243902439024</v>
      </c>
    </row>
    <row r="45" spans="1:32" ht="20.100000000000001" customHeight="1">
      <c r="A45" s="6" t="s">
        <v>332</v>
      </c>
      <c r="B45" s="136">
        <v>36096</v>
      </c>
      <c r="C45" s="136">
        <v>357</v>
      </c>
      <c r="D45" s="51">
        <f t="shared" si="17"/>
        <v>0.98902925531914898</v>
      </c>
      <c r="E45" s="136">
        <v>34672</v>
      </c>
      <c r="F45" s="136">
        <v>360</v>
      </c>
      <c r="G45" s="51">
        <f t="shared" si="16"/>
        <v>1.0383017997231194</v>
      </c>
      <c r="H45" s="136">
        <v>35960</v>
      </c>
      <c r="I45" s="136">
        <v>422</v>
      </c>
      <c r="J45" s="51">
        <f t="shared" si="12"/>
        <v>1.1735261401557286</v>
      </c>
      <c r="K45" s="136">
        <v>40625</v>
      </c>
      <c r="L45" s="136">
        <v>580</v>
      </c>
      <c r="M45" s="51">
        <f t="shared" si="20"/>
        <v>1.4276923076923078</v>
      </c>
      <c r="N45" s="136">
        <v>43281</v>
      </c>
      <c r="O45" s="136">
        <v>788</v>
      </c>
      <c r="P45" s="51">
        <f t="shared" si="13"/>
        <v>1.8206603359441786</v>
      </c>
      <c r="Q45" s="136">
        <v>44541</v>
      </c>
      <c r="R45" s="136">
        <v>934</v>
      </c>
      <c r="S45" s="51">
        <f>R45/Q45*100</f>
        <v>2.0969443883163827</v>
      </c>
      <c r="T45" s="136">
        <v>42218</v>
      </c>
      <c r="U45" s="136">
        <v>919</v>
      </c>
      <c r="V45" s="51">
        <f t="shared" si="14"/>
        <v>2.1767966270311243</v>
      </c>
      <c r="W45" s="136">
        <v>33031</v>
      </c>
      <c r="X45" s="136">
        <v>822</v>
      </c>
      <c r="Y45" s="51">
        <f t="shared" si="15"/>
        <v>2.4885713420725986</v>
      </c>
      <c r="Z45" s="136">
        <v>12914</v>
      </c>
      <c r="AA45" s="136">
        <v>270</v>
      </c>
      <c r="AB45" s="51">
        <f t="shared" si="19"/>
        <v>2.0907542202261111</v>
      </c>
      <c r="AC45" s="136">
        <v>13439</v>
      </c>
      <c r="AD45" s="136">
        <v>325</v>
      </c>
      <c r="AE45" s="51">
        <f t="shared" si="2"/>
        <v>2.4183346975221371</v>
      </c>
    </row>
    <row r="46" spans="1:32" ht="20.100000000000001" customHeight="1">
      <c r="A46" s="6" t="s">
        <v>341</v>
      </c>
      <c r="B46" s="136">
        <v>7</v>
      </c>
      <c r="C46" s="136">
        <v>0</v>
      </c>
      <c r="D46" s="136">
        <v>0</v>
      </c>
      <c r="E46" s="136">
        <v>27</v>
      </c>
      <c r="F46" s="136">
        <v>0</v>
      </c>
      <c r="G46" s="136">
        <v>0</v>
      </c>
      <c r="H46" s="136">
        <v>7</v>
      </c>
      <c r="I46" s="136">
        <v>0</v>
      </c>
      <c r="J46" s="136">
        <v>0</v>
      </c>
      <c r="K46" s="136">
        <v>9</v>
      </c>
      <c r="L46" s="136">
        <v>0</v>
      </c>
      <c r="M46" s="136">
        <v>0</v>
      </c>
      <c r="N46" s="136">
        <v>3</v>
      </c>
      <c r="O46" s="136">
        <v>0</v>
      </c>
      <c r="P46" s="136">
        <v>0</v>
      </c>
      <c r="Q46" s="136">
        <v>160</v>
      </c>
      <c r="R46" s="136">
        <v>0</v>
      </c>
      <c r="S46" s="136">
        <v>0</v>
      </c>
      <c r="T46" s="136">
        <v>281</v>
      </c>
      <c r="U46" s="136">
        <v>3</v>
      </c>
      <c r="V46" s="51">
        <f t="shared" si="14"/>
        <v>1.0676156583629894</v>
      </c>
      <c r="W46" s="136">
        <v>441</v>
      </c>
      <c r="X46" s="136">
        <v>7</v>
      </c>
      <c r="Y46" s="51">
        <f t="shared" si="15"/>
        <v>1.5873015873015872</v>
      </c>
      <c r="Z46" s="136">
        <v>2573</v>
      </c>
      <c r="AA46" s="136">
        <v>43</v>
      </c>
      <c r="AB46" s="51">
        <f t="shared" si="19"/>
        <v>1.6712009327633111</v>
      </c>
      <c r="AC46" s="136">
        <v>8088</v>
      </c>
      <c r="AD46" s="136">
        <v>184</v>
      </c>
      <c r="AE46" s="51">
        <f t="shared" si="2"/>
        <v>2.2749752720079131</v>
      </c>
    </row>
    <row r="47" spans="1:32" ht="20.100000000000001" customHeight="1">
      <c r="A47" s="6" t="s">
        <v>320</v>
      </c>
      <c r="B47" s="136">
        <v>1265</v>
      </c>
      <c r="C47" s="136">
        <v>22</v>
      </c>
      <c r="D47" s="51">
        <f>C47/B47*100</f>
        <v>1.7391304347826086</v>
      </c>
      <c r="E47" s="136">
        <v>1221</v>
      </c>
      <c r="F47" s="136">
        <v>33</v>
      </c>
      <c r="G47" s="51">
        <f>F47/E47*100</f>
        <v>2.7027027027027026</v>
      </c>
      <c r="H47" s="136">
        <v>1207</v>
      </c>
      <c r="I47" s="136">
        <v>17</v>
      </c>
      <c r="J47" s="51">
        <f>I47/H47*100</f>
        <v>1.4084507042253522</v>
      </c>
      <c r="K47" s="136">
        <v>1243</v>
      </c>
      <c r="L47" s="136">
        <v>23</v>
      </c>
      <c r="M47" s="51">
        <f>L47/K47*100</f>
        <v>1.850362027353178</v>
      </c>
      <c r="N47" s="136">
        <v>1444</v>
      </c>
      <c r="O47" s="136">
        <v>16</v>
      </c>
      <c r="P47" s="51">
        <f>O47/N47*100</f>
        <v>1.10803324099723</v>
      </c>
      <c r="Q47" s="136">
        <v>1708</v>
      </c>
      <c r="R47" s="136">
        <v>17</v>
      </c>
      <c r="S47" s="51">
        <f>R47/Q47*100</f>
        <v>0.99531615925058559</v>
      </c>
      <c r="T47" s="136">
        <v>1502</v>
      </c>
      <c r="U47" s="136">
        <v>22</v>
      </c>
      <c r="V47" s="51">
        <f t="shared" si="14"/>
        <v>1.4647137150466045</v>
      </c>
      <c r="W47" s="136">
        <v>1486</v>
      </c>
      <c r="X47" s="136">
        <v>38</v>
      </c>
      <c r="Y47" s="51">
        <f t="shared" si="15"/>
        <v>2.5572005383580079</v>
      </c>
      <c r="Z47" s="136">
        <v>1208</v>
      </c>
      <c r="AA47" s="136">
        <v>27</v>
      </c>
      <c r="AB47" s="51">
        <f t="shared" si="19"/>
        <v>2.2350993377483444</v>
      </c>
      <c r="AC47" s="136">
        <v>1271</v>
      </c>
      <c r="AD47" s="136">
        <v>28</v>
      </c>
      <c r="AE47" s="51">
        <f t="shared" si="2"/>
        <v>2.2029897718332023</v>
      </c>
      <c r="AF47" s="159"/>
    </row>
    <row r="48" spans="1:32" ht="20.100000000000001" customHeight="1">
      <c r="A48" s="6" t="s">
        <v>354</v>
      </c>
      <c r="B48" s="136">
        <v>391</v>
      </c>
      <c r="C48" s="136">
        <v>17</v>
      </c>
      <c r="D48" s="51">
        <f>C48/B48*100</f>
        <v>4.3478260869565215</v>
      </c>
      <c r="E48" s="136">
        <v>439</v>
      </c>
      <c r="F48" s="136">
        <v>19</v>
      </c>
      <c r="G48" s="51">
        <f>F48/E48*100</f>
        <v>4.3280182232346238</v>
      </c>
      <c r="H48" s="136">
        <v>318</v>
      </c>
      <c r="I48" s="136">
        <v>6</v>
      </c>
      <c r="J48" s="51">
        <f>I48/H48*100</f>
        <v>1.8867924528301887</v>
      </c>
      <c r="K48" s="136">
        <v>261</v>
      </c>
      <c r="L48" s="136">
        <v>6</v>
      </c>
      <c r="M48" s="51">
        <f>L48/K48*100</f>
        <v>2.2988505747126435</v>
      </c>
      <c r="N48" s="136">
        <v>286</v>
      </c>
      <c r="O48" s="136">
        <v>6</v>
      </c>
      <c r="P48" s="51">
        <f>O48/N48*100</f>
        <v>2.0979020979020979</v>
      </c>
      <c r="Q48" s="136">
        <v>320</v>
      </c>
      <c r="R48" s="136">
        <v>6</v>
      </c>
      <c r="S48" s="51">
        <f>R48/Q48*100</f>
        <v>1.875</v>
      </c>
      <c r="T48" s="136">
        <v>276</v>
      </c>
      <c r="U48" s="136">
        <v>5</v>
      </c>
      <c r="V48" s="51">
        <f t="shared" si="14"/>
        <v>1.8115942028985508</v>
      </c>
      <c r="W48" s="136">
        <v>359</v>
      </c>
      <c r="X48" s="136">
        <v>8</v>
      </c>
      <c r="Y48" s="51">
        <f t="shared" si="15"/>
        <v>2.2284122562674096</v>
      </c>
      <c r="Z48" s="136">
        <v>378</v>
      </c>
      <c r="AA48" s="136">
        <v>3</v>
      </c>
      <c r="AB48" s="51">
        <f t="shared" si="19"/>
        <v>0.79365079365079361</v>
      </c>
      <c r="AC48" s="136">
        <v>356</v>
      </c>
      <c r="AD48" s="136">
        <v>3</v>
      </c>
      <c r="AE48" s="51">
        <f t="shared" si="2"/>
        <v>0.84269662921348309</v>
      </c>
      <c r="AF48" s="159"/>
    </row>
    <row r="49" spans="1:31" ht="20.100000000000001" customHeight="1">
      <c r="A49" s="6" t="s">
        <v>321</v>
      </c>
      <c r="B49" s="136">
        <v>30</v>
      </c>
      <c r="C49" s="136">
        <v>0</v>
      </c>
      <c r="D49" s="136">
        <v>0</v>
      </c>
      <c r="E49" s="136">
        <v>10</v>
      </c>
      <c r="F49" s="136">
        <v>0</v>
      </c>
      <c r="G49" s="136">
        <v>0</v>
      </c>
      <c r="H49" s="136">
        <v>6</v>
      </c>
      <c r="I49" s="136">
        <v>0</v>
      </c>
      <c r="J49" s="136">
        <v>0</v>
      </c>
      <c r="K49" s="136">
        <v>7</v>
      </c>
      <c r="L49" s="136">
        <v>0</v>
      </c>
      <c r="M49" s="136">
        <v>0</v>
      </c>
      <c r="N49" s="136">
        <v>6</v>
      </c>
      <c r="O49" s="136">
        <v>0</v>
      </c>
      <c r="P49" s="136">
        <v>0</v>
      </c>
      <c r="Q49" s="136">
        <v>32</v>
      </c>
      <c r="R49" s="136">
        <v>0</v>
      </c>
      <c r="S49" s="136">
        <v>0</v>
      </c>
      <c r="T49" s="136">
        <v>47</v>
      </c>
      <c r="U49" s="136">
        <v>0</v>
      </c>
      <c r="V49" s="136">
        <v>0</v>
      </c>
      <c r="W49" s="136">
        <v>115</v>
      </c>
      <c r="X49" s="136">
        <v>0</v>
      </c>
      <c r="Y49" s="136">
        <v>0</v>
      </c>
      <c r="Z49" s="136">
        <v>284</v>
      </c>
      <c r="AA49" s="136">
        <v>0</v>
      </c>
      <c r="AB49" s="136">
        <v>0</v>
      </c>
      <c r="AC49" s="136">
        <v>202</v>
      </c>
      <c r="AD49" s="136">
        <v>0</v>
      </c>
      <c r="AE49" s="136">
        <v>0</v>
      </c>
    </row>
    <row r="50" spans="1:31" ht="20.100000000000001" customHeight="1">
      <c r="A50" s="6" t="s">
        <v>322</v>
      </c>
      <c r="B50" s="136">
        <v>266</v>
      </c>
      <c r="C50" s="136">
        <v>0</v>
      </c>
      <c r="D50" s="136">
        <v>0</v>
      </c>
      <c r="E50" s="136">
        <v>224</v>
      </c>
      <c r="F50" s="136">
        <v>0</v>
      </c>
      <c r="G50" s="136">
        <v>0</v>
      </c>
      <c r="H50" s="136">
        <v>224</v>
      </c>
      <c r="I50" s="136">
        <v>0</v>
      </c>
      <c r="J50" s="136">
        <v>0</v>
      </c>
      <c r="K50" s="136">
        <v>234</v>
      </c>
      <c r="L50" s="136">
        <v>0</v>
      </c>
      <c r="M50" s="136">
        <v>0</v>
      </c>
      <c r="N50" s="136">
        <v>256</v>
      </c>
      <c r="O50" s="136">
        <v>0</v>
      </c>
      <c r="P50" s="136">
        <v>0</v>
      </c>
      <c r="Q50" s="136">
        <v>247</v>
      </c>
      <c r="R50" s="136">
        <v>0</v>
      </c>
      <c r="S50" s="136">
        <v>0</v>
      </c>
      <c r="T50" s="136">
        <v>227</v>
      </c>
      <c r="U50" s="136">
        <v>0</v>
      </c>
      <c r="V50" s="136">
        <v>0</v>
      </c>
      <c r="W50" s="136">
        <v>215</v>
      </c>
      <c r="X50" s="136">
        <v>0</v>
      </c>
      <c r="Y50" s="136">
        <v>0</v>
      </c>
      <c r="Z50" s="136">
        <v>135</v>
      </c>
      <c r="AA50" s="136">
        <v>0</v>
      </c>
      <c r="AB50" s="136">
        <v>0</v>
      </c>
      <c r="AC50" s="136">
        <v>134</v>
      </c>
      <c r="AD50" s="136">
        <v>0</v>
      </c>
      <c r="AE50" s="136">
        <v>0</v>
      </c>
    </row>
    <row r="51" spans="1:31" ht="20.100000000000001" customHeight="1">
      <c r="A51" s="6" t="s">
        <v>323</v>
      </c>
      <c r="B51" s="136">
        <v>162</v>
      </c>
      <c r="C51" s="136">
        <v>4</v>
      </c>
      <c r="D51" s="51">
        <f>C51/B51*100</f>
        <v>2.4691358024691357</v>
      </c>
      <c r="E51" s="136">
        <v>82</v>
      </c>
      <c r="F51" s="136">
        <v>4</v>
      </c>
      <c r="G51" s="51">
        <f>F51/E51*100</f>
        <v>4.8780487804878048</v>
      </c>
      <c r="H51" s="136">
        <v>48</v>
      </c>
      <c r="I51" s="136">
        <v>0</v>
      </c>
      <c r="J51" s="136">
        <v>0</v>
      </c>
      <c r="K51" s="136">
        <v>41</v>
      </c>
      <c r="L51" s="136">
        <v>2</v>
      </c>
      <c r="M51" s="51">
        <f>L51/K51*100</f>
        <v>4.8780487804878048</v>
      </c>
      <c r="N51" s="136">
        <v>26</v>
      </c>
      <c r="O51" s="136">
        <v>0</v>
      </c>
      <c r="P51" s="136">
        <v>0</v>
      </c>
      <c r="Q51" s="136">
        <v>18</v>
      </c>
      <c r="R51" s="136">
        <v>0</v>
      </c>
      <c r="S51" s="136">
        <v>0</v>
      </c>
      <c r="T51" s="136">
        <v>19</v>
      </c>
      <c r="U51" s="136">
        <v>2</v>
      </c>
      <c r="V51" s="51">
        <f>U51/T51*100</f>
        <v>10.526315789473683</v>
      </c>
      <c r="W51" s="136">
        <v>19</v>
      </c>
      <c r="X51" s="136">
        <v>1</v>
      </c>
      <c r="Y51" s="51">
        <f>X51/W51*100</f>
        <v>5.2631578947368416</v>
      </c>
      <c r="Z51" s="136">
        <v>10</v>
      </c>
      <c r="AA51" s="136">
        <v>0</v>
      </c>
      <c r="AB51" s="136">
        <v>0</v>
      </c>
      <c r="AC51" s="136">
        <v>12</v>
      </c>
      <c r="AD51" s="136">
        <v>0</v>
      </c>
      <c r="AE51" s="136">
        <v>0</v>
      </c>
    </row>
    <row r="52" spans="1:31" ht="20.100000000000001" customHeight="1">
      <c r="A52" s="6" t="s">
        <v>324</v>
      </c>
      <c r="B52" s="136">
        <v>6</v>
      </c>
      <c r="C52" s="136">
        <v>0</v>
      </c>
      <c r="D52" s="136">
        <v>0</v>
      </c>
      <c r="E52" s="136">
        <v>1</v>
      </c>
      <c r="F52" s="136">
        <v>0</v>
      </c>
      <c r="G52" s="136">
        <v>0</v>
      </c>
      <c r="H52" s="136">
        <v>2</v>
      </c>
      <c r="I52" s="136">
        <v>1</v>
      </c>
      <c r="J52" s="51">
        <f>I52/H52*100</f>
        <v>50</v>
      </c>
      <c r="K52" s="136">
        <v>3</v>
      </c>
      <c r="L52" s="136">
        <v>0</v>
      </c>
      <c r="M52" s="136">
        <v>0</v>
      </c>
      <c r="N52" s="136">
        <v>1</v>
      </c>
      <c r="O52" s="136">
        <v>0</v>
      </c>
      <c r="P52" s="136">
        <v>0</v>
      </c>
      <c r="Q52" s="136">
        <v>1</v>
      </c>
      <c r="R52" s="136">
        <v>1</v>
      </c>
      <c r="S52" s="51">
        <f>R52/Q52*100</f>
        <v>100</v>
      </c>
      <c r="T52" s="136">
        <v>1</v>
      </c>
      <c r="U52" s="136">
        <v>0</v>
      </c>
      <c r="V52" s="136">
        <v>0</v>
      </c>
      <c r="W52" s="136">
        <v>1</v>
      </c>
      <c r="X52" s="136">
        <v>0</v>
      </c>
      <c r="Y52" s="136">
        <v>0</v>
      </c>
      <c r="Z52" s="136">
        <v>3</v>
      </c>
      <c r="AA52" s="136">
        <v>0</v>
      </c>
      <c r="AB52" s="136">
        <v>0</v>
      </c>
      <c r="AC52" s="136">
        <v>2</v>
      </c>
      <c r="AD52" s="136">
        <v>0</v>
      </c>
      <c r="AE52" s="136">
        <v>0</v>
      </c>
    </row>
    <row r="53" spans="1:31" ht="20.100000000000001" customHeight="1">
      <c r="A53" s="6" t="s">
        <v>328</v>
      </c>
      <c r="B53" s="136">
        <v>20</v>
      </c>
      <c r="C53" s="136">
        <v>3</v>
      </c>
      <c r="D53" s="51">
        <f>C53/B53*100</f>
        <v>15</v>
      </c>
      <c r="E53" s="136">
        <v>13</v>
      </c>
      <c r="F53" s="136">
        <v>3</v>
      </c>
      <c r="G53" s="51">
        <f>F53/E53*100</f>
        <v>23.076923076923077</v>
      </c>
      <c r="H53" s="136">
        <v>18</v>
      </c>
      <c r="I53" s="136">
        <v>3</v>
      </c>
      <c r="J53" s="51">
        <f>I53/H53*100</f>
        <v>16.666666666666664</v>
      </c>
      <c r="K53" s="136">
        <v>9</v>
      </c>
      <c r="L53" s="136">
        <v>4</v>
      </c>
      <c r="M53" s="51">
        <f>L53/K53*100</f>
        <v>44.444444444444443</v>
      </c>
      <c r="N53" s="136">
        <v>5</v>
      </c>
      <c r="O53" s="136">
        <v>3</v>
      </c>
      <c r="P53" s="51">
        <f>O53/N53*100</f>
        <v>60</v>
      </c>
      <c r="Q53" s="136">
        <v>4</v>
      </c>
      <c r="R53" s="136">
        <v>2</v>
      </c>
      <c r="S53" s="51">
        <f>R53/Q53*100</f>
        <v>50</v>
      </c>
      <c r="T53" s="136">
        <v>5</v>
      </c>
      <c r="U53" s="136">
        <v>3</v>
      </c>
      <c r="V53" s="51">
        <f>U53/T53*100</f>
        <v>60</v>
      </c>
      <c r="W53" s="136">
        <v>4</v>
      </c>
      <c r="X53" s="136">
        <v>2</v>
      </c>
      <c r="Y53" s="51">
        <f>X53/W53*100</f>
        <v>50</v>
      </c>
      <c r="Z53" s="136">
        <v>5</v>
      </c>
      <c r="AA53" s="136">
        <v>1</v>
      </c>
      <c r="AB53" s="51">
        <f>AA53/Z53*100</f>
        <v>20</v>
      </c>
      <c r="AC53" s="136">
        <v>2</v>
      </c>
      <c r="AD53" s="136">
        <v>0</v>
      </c>
      <c r="AE53" s="136">
        <v>0</v>
      </c>
    </row>
    <row r="54" spans="1:31" ht="20.100000000000001" customHeight="1">
      <c r="A54" s="6" t="s">
        <v>330</v>
      </c>
      <c r="B54" s="136">
        <v>43</v>
      </c>
      <c r="C54" s="136">
        <v>4</v>
      </c>
      <c r="D54" s="51">
        <f>C54/B54*100</f>
        <v>9.3023255813953494</v>
      </c>
      <c r="E54" s="136">
        <v>33</v>
      </c>
      <c r="F54" s="136">
        <v>9</v>
      </c>
      <c r="G54" s="51">
        <f>F54/E54*100</f>
        <v>27.27272727272727</v>
      </c>
      <c r="H54" s="136">
        <v>40</v>
      </c>
      <c r="I54" s="136">
        <v>4</v>
      </c>
      <c r="J54" s="51">
        <f>I54/H54*100</f>
        <v>10</v>
      </c>
      <c r="K54" s="136">
        <v>22</v>
      </c>
      <c r="L54" s="136">
        <v>5</v>
      </c>
      <c r="M54" s="51">
        <f>L54/K54*100</f>
        <v>22.727272727272727</v>
      </c>
      <c r="N54" s="136">
        <v>20</v>
      </c>
      <c r="O54" s="136">
        <v>4</v>
      </c>
      <c r="P54" s="51">
        <f>O54/N54*100</f>
        <v>20</v>
      </c>
      <c r="Q54" s="136">
        <v>43</v>
      </c>
      <c r="R54" s="136">
        <v>6</v>
      </c>
      <c r="S54" s="51">
        <f>R54/Q54*100</f>
        <v>13.953488372093023</v>
      </c>
      <c r="T54" s="136">
        <v>16</v>
      </c>
      <c r="U54" s="136">
        <v>4</v>
      </c>
      <c r="V54" s="51">
        <f>U54/T54*100</f>
        <v>25</v>
      </c>
      <c r="W54" s="136">
        <v>31</v>
      </c>
      <c r="X54" s="136">
        <v>5</v>
      </c>
      <c r="Y54" s="51">
        <f>X54/W54*100</f>
        <v>16.129032258064516</v>
      </c>
      <c r="Z54" s="136">
        <v>20</v>
      </c>
      <c r="AA54" s="136">
        <v>2</v>
      </c>
      <c r="AB54" s="51">
        <f>AA54/Z54*100</f>
        <v>10</v>
      </c>
      <c r="AC54" s="136">
        <v>14</v>
      </c>
      <c r="AD54" s="136">
        <v>0</v>
      </c>
      <c r="AE54" s="136">
        <v>0</v>
      </c>
    </row>
    <row r="55" spans="1:31" ht="20.100000000000001" customHeight="1">
      <c r="A55" s="6" t="s">
        <v>333</v>
      </c>
      <c r="B55" s="136">
        <v>3</v>
      </c>
      <c r="C55" s="136">
        <v>2</v>
      </c>
      <c r="D55" s="51">
        <f>C55/B55*100</f>
        <v>66.666666666666657</v>
      </c>
      <c r="E55" s="136">
        <v>2</v>
      </c>
      <c r="F55" s="136">
        <v>1</v>
      </c>
      <c r="G55" s="51">
        <f>F55/E55*100</f>
        <v>50</v>
      </c>
      <c r="H55" s="136">
        <v>0</v>
      </c>
      <c r="I55" s="136">
        <v>0</v>
      </c>
      <c r="J55" s="136">
        <v>0</v>
      </c>
      <c r="K55" s="136">
        <v>1</v>
      </c>
      <c r="L55" s="136">
        <v>0</v>
      </c>
      <c r="M55" s="136">
        <v>0</v>
      </c>
      <c r="N55" s="136">
        <v>0</v>
      </c>
      <c r="O55" s="136">
        <v>0</v>
      </c>
      <c r="P55" s="136">
        <v>0</v>
      </c>
      <c r="Q55" s="136">
        <v>0</v>
      </c>
      <c r="R55" s="136">
        <v>0</v>
      </c>
      <c r="S55" s="136">
        <v>0</v>
      </c>
      <c r="T55" s="136">
        <v>4</v>
      </c>
      <c r="U55" s="136">
        <v>2</v>
      </c>
      <c r="V55" s="51">
        <f>U55/T55*100</f>
        <v>50</v>
      </c>
      <c r="W55" s="136">
        <v>2</v>
      </c>
      <c r="X55" s="136">
        <v>1</v>
      </c>
      <c r="Y55" s="51">
        <f>X55/W55*100</f>
        <v>50</v>
      </c>
      <c r="Z55" s="136">
        <v>1</v>
      </c>
      <c r="AA55" s="136">
        <v>1</v>
      </c>
      <c r="AB55" s="51">
        <f>AA55/Z55*100</f>
        <v>100</v>
      </c>
      <c r="AC55" s="136">
        <v>0</v>
      </c>
      <c r="AD55" s="136">
        <v>0</v>
      </c>
      <c r="AE55" s="136">
        <v>0</v>
      </c>
    </row>
    <row r="56" spans="1:31" ht="20.100000000000001" customHeight="1">
      <c r="A56" s="6" t="s">
        <v>335</v>
      </c>
      <c r="B56" s="136">
        <v>121</v>
      </c>
      <c r="C56" s="136">
        <v>14</v>
      </c>
      <c r="D56" s="51">
        <f>C56/B56*100</f>
        <v>11.570247933884298</v>
      </c>
      <c r="E56" s="136">
        <v>33</v>
      </c>
      <c r="F56" s="136">
        <v>7</v>
      </c>
      <c r="G56" s="51">
        <f>F56/E56*100</f>
        <v>21.212121212121211</v>
      </c>
      <c r="H56" s="136">
        <v>26</v>
      </c>
      <c r="I56" s="136">
        <v>3</v>
      </c>
      <c r="J56" s="51">
        <f>I56/H56*100</f>
        <v>11.538461538461538</v>
      </c>
      <c r="K56" s="136">
        <v>12</v>
      </c>
      <c r="L56" s="136">
        <v>3</v>
      </c>
      <c r="M56" s="51">
        <f>L56/K56*100</f>
        <v>25</v>
      </c>
      <c r="N56" s="136">
        <v>4</v>
      </c>
      <c r="O56" s="136">
        <v>1</v>
      </c>
      <c r="P56" s="51">
        <f>O56/N56*100</f>
        <v>25</v>
      </c>
      <c r="Q56" s="136">
        <v>1</v>
      </c>
      <c r="R56" s="136">
        <v>0</v>
      </c>
      <c r="S56" s="136">
        <v>0</v>
      </c>
      <c r="T56" s="136">
        <v>0</v>
      </c>
      <c r="U56" s="136">
        <v>0</v>
      </c>
      <c r="V56" s="136">
        <v>0</v>
      </c>
      <c r="W56" s="136">
        <v>0</v>
      </c>
      <c r="X56" s="136">
        <v>0</v>
      </c>
      <c r="Y56" s="136">
        <v>0</v>
      </c>
      <c r="Z56" s="136">
        <v>0</v>
      </c>
      <c r="AA56" s="136">
        <v>0</v>
      </c>
      <c r="AB56" s="136">
        <v>0</v>
      </c>
      <c r="AC56" s="136">
        <v>0</v>
      </c>
      <c r="AD56" s="136">
        <v>0</v>
      </c>
      <c r="AE56" s="136">
        <v>0</v>
      </c>
    </row>
    <row r="57" spans="1:31" ht="20.100000000000001" customHeight="1">
      <c r="A57" s="6" t="s">
        <v>337</v>
      </c>
      <c r="B57" s="136">
        <v>1</v>
      </c>
      <c r="C57" s="136">
        <v>1</v>
      </c>
      <c r="D57" s="51">
        <f>C57/B57*100</f>
        <v>100</v>
      </c>
      <c r="E57" s="136">
        <v>0</v>
      </c>
      <c r="F57" s="136">
        <v>0</v>
      </c>
      <c r="G57" s="136">
        <v>0</v>
      </c>
      <c r="H57" s="136">
        <v>0</v>
      </c>
      <c r="I57" s="136">
        <v>0</v>
      </c>
      <c r="J57" s="136">
        <v>0</v>
      </c>
      <c r="K57" s="136">
        <v>0</v>
      </c>
      <c r="L57" s="136">
        <v>0</v>
      </c>
      <c r="M57" s="136">
        <v>0</v>
      </c>
      <c r="N57" s="136">
        <v>0</v>
      </c>
      <c r="O57" s="136">
        <v>0</v>
      </c>
      <c r="P57" s="136">
        <v>0</v>
      </c>
      <c r="Q57" s="136">
        <v>3</v>
      </c>
      <c r="R57" s="136">
        <v>2</v>
      </c>
      <c r="S57" s="51">
        <f>R57/Q57*100</f>
        <v>66.666666666666657</v>
      </c>
      <c r="T57" s="136">
        <v>4</v>
      </c>
      <c r="U57" s="136">
        <v>3</v>
      </c>
      <c r="V57" s="51">
        <f>U57/T57*100</f>
        <v>75</v>
      </c>
      <c r="W57" s="136">
        <v>0</v>
      </c>
      <c r="X57" s="136">
        <v>0</v>
      </c>
      <c r="Y57" s="136">
        <v>0</v>
      </c>
      <c r="Z57" s="136">
        <v>0</v>
      </c>
      <c r="AA57" s="136">
        <v>0</v>
      </c>
      <c r="AB57" s="136">
        <v>0</v>
      </c>
      <c r="AC57" s="136">
        <v>0</v>
      </c>
      <c r="AD57" s="136">
        <v>0</v>
      </c>
      <c r="AE57" s="136">
        <v>0</v>
      </c>
    </row>
    <row r="58" spans="1:31" ht="20.100000000000001" customHeight="1">
      <c r="A58" s="6" t="s">
        <v>338</v>
      </c>
      <c r="B58" s="136">
        <v>0</v>
      </c>
      <c r="C58" s="136">
        <v>0</v>
      </c>
      <c r="D58" s="136">
        <v>0</v>
      </c>
      <c r="E58" s="136">
        <v>0</v>
      </c>
      <c r="F58" s="136">
        <v>0</v>
      </c>
      <c r="G58" s="136">
        <v>0</v>
      </c>
      <c r="H58" s="136">
        <v>0</v>
      </c>
      <c r="I58" s="136">
        <v>0</v>
      </c>
      <c r="J58" s="136">
        <v>0</v>
      </c>
      <c r="K58" s="136">
        <v>0</v>
      </c>
      <c r="L58" s="136">
        <v>0</v>
      </c>
      <c r="M58" s="136">
        <v>0</v>
      </c>
      <c r="N58" s="136">
        <v>1</v>
      </c>
      <c r="O58" s="136">
        <v>0</v>
      </c>
      <c r="P58" s="136">
        <v>0</v>
      </c>
      <c r="Q58" s="136">
        <v>0</v>
      </c>
      <c r="R58" s="136">
        <v>0</v>
      </c>
      <c r="S58" s="136">
        <v>0</v>
      </c>
      <c r="T58" s="136">
        <v>0</v>
      </c>
      <c r="U58" s="136">
        <v>0</v>
      </c>
      <c r="V58" s="136">
        <v>0</v>
      </c>
      <c r="W58" s="136">
        <v>0</v>
      </c>
      <c r="X58" s="136">
        <v>0</v>
      </c>
      <c r="Y58" s="136">
        <v>0</v>
      </c>
      <c r="Z58" s="136">
        <v>0</v>
      </c>
      <c r="AA58" s="136">
        <v>0</v>
      </c>
      <c r="AB58" s="136">
        <v>0</v>
      </c>
      <c r="AC58" s="136">
        <v>0</v>
      </c>
      <c r="AD58" s="136">
        <v>0</v>
      </c>
      <c r="AE58" s="136">
        <v>0</v>
      </c>
    </row>
    <row r="59" spans="1:31" ht="20.100000000000001" customHeight="1">
      <c r="A59" s="6" t="s">
        <v>356</v>
      </c>
      <c r="B59" s="136">
        <v>9</v>
      </c>
      <c r="C59" s="136">
        <v>0</v>
      </c>
      <c r="D59" s="136">
        <v>0</v>
      </c>
      <c r="E59" s="136">
        <v>6</v>
      </c>
      <c r="F59" s="136">
        <v>0</v>
      </c>
      <c r="G59" s="136">
        <v>0</v>
      </c>
      <c r="H59" s="136">
        <v>3</v>
      </c>
      <c r="I59" s="136">
        <v>0</v>
      </c>
      <c r="J59" s="136">
        <v>0</v>
      </c>
      <c r="K59" s="136">
        <v>6</v>
      </c>
      <c r="L59" s="136">
        <v>2</v>
      </c>
      <c r="M59" s="51">
        <f>L59/K59*100</f>
        <v>33.333333333333329</v>
      </c>
      <c r="N59" s="136">
        <v>5</v>
      </c>
      <c r="O59" s="136">
        <v>1</v>
      </c>
      <c r="P59" s="51">
        <f>O59/N59*100</f>
        <v>20</v>
      </c>
      <c r="Q59" s="136">
        <v>7</v>
      </c>
      <c r="R59" s="136">
        <v>1</v>
      </c>
      <c r="S59" s="51">
        <f>R59/Q59*100</f>
        <v>14.285714285714285</v>
      </c>
      <c r="T59" s="136">
        <v>1</v>
      </c>
      <c r="U59" s="136">
        <v>0</v>
      </c>
      <c r="V59" s="136">
        <v>0</v>
      </c>
      <c r="W59" s="136">
        <v>5</v>
      </c>
      <c r="X59" s="136">
        <v>0</v>
      </c>
      <c r="Y59" s="136">
        <v>0</v>
      </c>
      <c r="Z59" s="136">
        <v>7</v>
      </c>
      <c r="AA59" s="136">
        <v>0</v>
      </c>
      <c r="AB59" s="136">
        <v>0</v>
      </c>
      <c r="AC59" s="136">
        <v>2</v>
      </c>
      <c r="AD59" s="136">
        <v>0</v>
      </c>
      <c r="AE59" s="136">
        <v>0</v>
      </c>
    </row>
    <row r="60" spans="1:31" ht="20.100000000000001" customHeight="1">
      <c r="A60" s="6" t="s">
        <v>357</v>
      </c>
      <c r="B60" s="136">
        <v>6</v>
      </c>
      <c r="C60" s="136">
        <v>1</v>
      </c>
      <c r="D60" s="51">
        <f>C60/B60*100</f>
        <v>16.666666666666664</v>
      </c>
      <c r="E60" s="136">
        <v>6</v>
      </c>
      <c r="F60" s="136">
        <v>0</v>
      </c>
      <c r="G60" s="136">
        <v>0</v>
      </c>
      <c r="H60" s="136">
        <v>4</v>
      </c>
      <c r="I60" s="136">
        <v>0</v>
      </c>
      <c r="J60" s="136">
        <v>0</v>
      </c>
      <c r="K60" s="136">
        <v>7</v>
      </c>
      <c r="L60" s="136">
        <v>2</v>
      </c>
      <c r="M60" s="51">
        <f>L60/K60*100</f>
        <v>28.571428571428569</v>
      </c>
      <c r="N60" s="136">
        <v>3</v>
      </c>
      <c r="O60" s="136">
        <v>1</v>
      </c>
      <c r="P60" s="51">
        <f>O60/N60*100</f>
        <v>33.333333333333329</v>
      </c>
      <c r="Q60" s="136">
        <v>2</v>
      </c>
      <c r="R60" s="136">
        <v>0</v>
      </c>
      <c r="S60" s="136">
        <v>0</v>
      </c>
      <c r="T60" s="136">
        <v>4</v>
      </c>
      <c r="U60" s="136">
        <v>0</v>
      </c>
      <c r="V60" s="136">
        <v>0</v>
      </c>
      <c r="W60" s="136">
        <v>9</v>
      </c>
      <c r="X60" s="136">
        <v>1</v>
      </c>
      <c r="Y60" s="51">
        <f>X60/W60*100</f>
        <v>11.111111111111111</v>
      </c>
      <c r="Z60" s="136">
        <v>5</v>
      </c>
      <c r="AA60" s="136">
        <v>2</v>
      </c>
      <c r="AB60" s="51">
        <f>AA60/Z60*100</f>
        <v>40</v>
      </c>
      <c r="AC60" s="136">
        <v>4</v>
      </c>
      <c r="AD60" s="136">
        <v>0</v>
      </c>
      <c r="AE60" s="136">
        <v>0</v>
      </c>
    </row>
    <row r="61" spans="1:31" ht="20.100000000000001" customHeight="1">
      <c r="A61" s="150" t="s">
        <v>359</v>
      </c>
      <c r="B61" s="137">
        <v>0</v>
      </c>
      <c r="C61" s="137">
        <v>0</v>
      </c>
      <c r="D61" s="137">
        <v>0</v>
      </c>
      <c r="E61" s="137">
        <v>0</v>
      </c>
      <c r="F61" s="137">
        <v>0</v>
      </c>
      <c r="G61" s="137">
        <v>0</v>
      </c>
      <c r="H61" s="137">
        <v>0</v>
      </c>
      <c r="I61" s="137">
        <v>0</v>
      </c>
      <c r="J61" s="137">
        <v>0</v>
      </c>
      <c r="K61" s="137">
        <v>2</v>
      </c>
      <c r="L61" s="137">
        <v>0</v>
      </c>
      <c r="M61" s="137">
        <v>0</v>
      </c>
      <c r="N61" s="137">
        <v>0</v>
      </c>
      <c r="O61" s="137">
        <v>0</v>
      </c>
      <c r="P61" s="137">
        <v>0</v>
      </c>
      <c r="Q61" s="137">
        <v>0</v>
      </c>
      <c r="R61" s="137">
        <v>0</v>
      </c>
      <c r="S61" s="137">
        <v>0</v>
      </c>
      <c r="T61" s="137">
        <v>0</v>
      </c>
      <c r="U61" s="137">
        <v>0</v>
      </c>
      <c r="V61" s="137">
        <v>0</v>
      </c>
      <c r="W61" s="137">
        <v>13</v>
      </c>
      <c r="X61" s="137">
        <v>4</v>
      </c>
      <c r="Y61" s="149">
        <f>X61/W61*100</f>
        <v>30.76923076923077</v>
      </c>
      <c r="Z61" s="137">
        <v>1</v>
      </c>
      <c r="AA61" s="137">
        <v>0</v>
      </c>
      <c r="AB61" s="137">
        <v>0</v>
      </c>
      <c r="AC61" s="137">
        <v>0</v>
      </c>
      <c r="AD61" s="137">
        <v>0</v>
      </c>
      <c r="AE61" s="137">
        <v>0</v>
      </c>
    </row>
    <row r="62" spans="1:31" ht="19.5" customHeight="1">
      <c r="A62" s="6" t="s">
        <v>365</v>
      </c>
      <c r="B62" s="136">
        <v>6</v>
      </c>
      <c r="C62" s="136">
        <v>2</v>
      </c>
      <c r="D62" s="51">
        <f>C62/B62*100</f>
        <v>33.333333333333329</v>
      </c>
      <c r="E62" s="136">
        <v>3</v>
      </c>
      <c r="F62" s="136">
        <v>0</v>
      </c>
      <c r="G62" s="136">
        <v>0</v>
      </c>
      <c r="H62" s="136">
        <v>5</v>
      </c>
      <c r="I62" s="136">
        <v>0</v>
      </c>
      <c r="J62" s="136">
        <v>0</v>
      </c>
      <c r="K62" s="136">
        <v>0</v>
      </c>
      <c r="L62" s="136">
        <v>0</v>
      </c>
      <c r="M62" s="136">
        <v>0</v>
      </c>
      <c r="N62" s="136">
        <v>0</v>
      </c>
      <c r="O62" s="136">
        <v>0</v>
      </c>
      <c r="P62" s="136">
        <v>0</v>
      </c>
      <c r="Q62" s="136">
        <v>6</v>
      </c>
      <c r="R62" s="136">
        <v>2</v>
      </c>
      <c r="S62" s="51">
        <f>R62/Q62*100</f>
        <v>33.333333333333329</v>
      </c>
      <c r="T62" s="136">
        <v>0</v>
      </c>
      <c r="U62" s="136">
        <v>0</v>
      </c>
      <c r="V62" s="136">
        <v>0</v>
      </c>
      <c r="W62" s="136">
        <v>0</v>
      </c>
      <c r="X62" s="136">
        <v>0</v>
      </c>
      <c r="Y62" s="136">
        <v>0</v>
      </c>
      <c r="Z62" s="136">
        <v>0</v>
      </c>
      <c r="AA62" s="136">
        <v>0</v>
      </c>
      <c r="AB62" s="136">
        <v>0</v>
      </c>
      <c r="AC62" s="136">
        <v>0</v>
      </c>
      <c r="AD62" s="136">
        <v>0</v>
      </c>
      <c r="AE62" s="136">
        <v>0</v>
      </c>
    </row>
    <row r="63" spans="1:31" ht="19.5" customHeight="1">
      <c r="A63" s="6" t="s">
        <v>370</v>
      </c>
      <c r="B63" s="136">
        <v>7</v>
      </c>
      <c r="C63" s="136">
        <v>2</v>
      </c>
      <c r="D63" s="51">
        <f>C63/B63*100</f>
        <v>28.571428571428569</v>
      </c>
      <c r="E63" s="136">
        <v>4</v>
      </c>
      <c r="F63" s="136">
        <v>0</v>
      </c>
      <c r="G63" s="136">
        <v>0</v>
      </c>
      <c r="H63" s="136">
        <v>22</v>
      </c>
      <c r="I63" s="136">
        <v>2</v>
      </c>
      <c r="J63" s="51">
        <f>I63/H63*100</f>
        <v>9.0909090909090917</v>
      </c>
      <c r="K63" s="136">
        <v>17</v>
      </c>
      <c r="L63" s="136">
        <v>3</v>
      </c>
      <c r="M63" s="51">
        <f>L63/K63*100</f>
        <v>17.647058823529413</v>
      </c>
      <c r="N63" s="136">
        <v>8</v>
      </c>
      <c r="O63" s="136">
        <v>1</v>
      </c>
      <c r="P63" s="51">
        <f>O63/N63*100</f>
        <v>12.5</v>
      </c>
      <c r="Q63" s="136">
        <v>14</v>
      </c>
      <c r="R63" s="136">
        <v>1</v>
      </c>
      <c r="S63" s="51">
        <f>R63/Q63*100</f>
        <v>7.1428571428571423</v>
      </c>
      <c r="T63" s="136">
        <v>6</v>
      </c>
      <c r="U63" s="136">
        <v>0</v>
      </c>
      <c r="V63" s="136">
        <v>0</v>
      </c>
      <c r="W63" s="136">
        <v>0</v>
      </c>
      <c r="X63" s="136">
        <v>0</v>
      </c>
      <c r="Y63" s="136">
        <v>0</v>
      </c>
      <c r="Z63" s="136">
        <v>0</v>
      </c>
      <c r="AA63" s="136">
        <v>0</v>
      </c>
      <c r="AB63" s="136">
        <v>0</v>
      </c>
      <c r="AC63" s="136">
        <v>0</v>
      </c>
      <c r="AD63" s="136">
        <v>0</v>
      </c>
      <c r="AE63" s="136">
        <v>0</v>
      </c>
    </row>
    <row r="64" spans="1:31" ht="20.100000000000001" customHeight="1">
      <c r="A64" s="6" t="s">
        <v>376</v>
      </c>
      <c r="B64" s="136">
        <v>0</v>
      </c>
      <c r="C64" s="136">
        <v>0</v>
      </c>
      <c r="D64" s="136">
        <v>0</v>
      </c>
      <c r="E64" s="136">
        <v>0</v>
      </c>
      <c r="F64" s="136">
        <v>0</v>
      </c>
      <c r="G64" s="136">
        <v>0</v>
      </c>
      <c r="H64" s="136">
        <v>1</v>
      </c>
      <c r="I64" s="136">
        <v>0</v>
      </c>
      <c r="J64" s="136">
        <v>0</v>
      </c>
      <c r="K64" s="136">
        <v>1</v>
      </c>
      <c r="L64" s="136">
        <v>0</v>
      </c>
      <c r="M64" s="136">
        <v>0</v>
      </c>
      <c r="N64" s="136">
        <v>4</v>
      </c>
      <c r="O64" s="136">
        <v>0</v>
      </c>
      <c r="P64" s="136">
        <v>0</v>
      </c>
      <c r="Q64" s="136">
        <v>6</v>
      </c>
      <c r="R64" s="136">
        <v>0</v>
      </c>
      <c r="S64" s="136">
        <v>0</v>
      </c>
      <c r="T64" s="136">
        <v>10</v>
      </c>
      <c r="U64" s="136">
        <v>0</v>
      </c>
      <c r="V64" s="136">
        <v>0</v>
      </c>
      <c r="W64" s="136">
        <v>20</v>
      </c>
      <c r="X64" s="136">
        <v>1</v>
      </c>
      <c r="Y64" s="51">
        <f>X64/W64*100</f>
        <v>5</v>
      </c>
      <c r="Z64" s="136">
        <v>10</v>
      </c>
      <c r="AA64" s="136">
        <v>0</v>
      </c>
      <c r="AB64" s="136">
        <v>0</v>
      </c>
      <c r="AC64" s="136">
        <v>20</v>
      </c>
      <c r="AD64" s="136">
        <v>0</v>
      </c>
      <c r="AE64" s="136">
        <v>0</v>
      </c>
    </row>
    <row r="65" spans="1:31" ht="20.100000000000001" customHeight="1">
      <c r="A65" s="160" t="s">
        <v>244</v>
      </c>
      <c r="B65" s="136">
        <f>B4-SUM(B5:B64)</f>
        <v>1587</v>
      </c>
      <c r="C65" s="136">
        <f t="shared" ref="C65:AD65" si="21">C4-SUM(C5:C64)</f>
        <v>131</v>
      </c>
      <c r="D65" s="51">
        <f t="shared" ref="D65" si="22">C65/B65*100</f>
        <v>8.2545683679899184</v>
      </c>
      <c r="E65" s="136">
        <f t="shared" si="21"/>
        <v>1606</v>
      </c>
      <c r="F65" s="136">
        <f t="shared" si="21"/>
        <v>154</v>
      </c>
      <c r="G65" s="51">
        <f t="shared" ref="G65" si="23">F65/E65*100</f>
        <v>9.5890410958904102</v>
      </c>
      <c r="H65" s="136">
        <f t="shared" si="21"/>
        <v>1427</v>
      </c>
      <c r="I65" s="136">
        <f t="shared" si="21"/>
        <v>135</v>
      </c>
      <c r="J65" s="51">
        <f t="shared" ref="J65" si="24">I65/H65*100</f>
        <v>9.4604064470918008</v>
      </c>
      <c r="K65" s="136">
        <f t="shared" si="21"/>
        <v>1259</v>
      </c>
      <c r="L65" s="136">
        <f t="shared" si="21"/>
        <v>139</v>
      </c>
      <c r="M65" s="51">
        <f t="shared" ref="M65" si="25">L65/K65*100</f>
        <v>11.040508339952343</v>
      </c>
      <c r="N65" s="136">
        <f t="shared" si="21"/>
        <v>1326</v>
      </c>
      <c r="O65" s="136">
        <f t="shared" si="21"/>
        <v>138</v>
      </c>
      <c r="P65" s="51">
        <f t="shared" ref="P65" si="26">O65/N65*100</f>
        <v>10.407239819004525</v>
      </c>
      <c r="Q65" s="136">
        <f t="shared" si="21"/>
        <v>1420</v>
      </c>
      <c r="R65" s="136">
        <f t="shared" si="21"/>
        <v>144</v>
      </c>
      <c r="S65" s="51">
        <f t="shared" ref="S65" si="27">R65/Q65*100</f>
        <v>10.140845070422536</v>
      </c>
      <c r="T65" s="136">
        <f t="shared" si="21"/>
        <v>1524</v>
      </c>
      <c r="U65" s="136">
        <f t="shared" si="21"/>
        <v>148</v>
      </c>
      <c r="V65" s="51">
        <f t="shared" ref="V65" si="28">U65/T65*100</f>
        <v>9.7112860892388451</v>
      </c>
      <c r="W65" s="136">
        <f t="shared" si="21"/>
        <v>1593</v>
      </c>
      <c r="X65" s="136">
        <f t="shared" si="21"/>
        <v>164</v>
      </c>
      <c r="Y65" s="51">
        <f t="shared" ref="Y65" si="29">X65/W65*100</f>
        <v>10.295040803515381</v>
      </c>
      <c r="Z65" s="136">
        <f t="shared" si="21"/>
        <v>1290</v>
      </c>
      <c r="AA65" s="136">
        <f t="shared" si="21"/>
        <v>148</v>
      </c>
      <c r="AB65" s="51">
        <f t="shared" ref="AB65" si="30">AA65/Z65*100</f>
        <v>11.472868217054263</v>
      </c>
      <c r="AC65" s="136">
        <f t="shared" si="21"/>
        <v>1482</v>
      </c>
      <c r="AD65" s="136">
        <f t="shared" si="21"/>
        <v>173</v>
      </c>
      <c r="AE65" s="51">
        <f t="shared" ref="AE65" si="31">AD65/AC65*100</f>
        <v>11.673414304993253</v>
      </c>
    </row>
    <row r="66" spans="1:31" s="4" customFormat="1" ht="16.350000000000001" customHeight="1">
      <c r="A66" s="161" t="s">
        <v>125</v>
      </c>
      <c r="B66" s="161"/>
      <c r="C66" s="161"/>
      <c r="D66" s="161"/>
      <c r="E66" s="161"/>
      <c r="F66" s="161"/>
      <c r="G66" s="161"/>
      <c r="H66" s="161"/>
      <c r="I66" s="161"/>
      <c r="J66" s="161"/>
      <c r="K66" s="161"/>
      <c r="L66" s="161"/>
      <c r="M66" s="161"/>
      <c r="N66" s="161"/>
      <c r="O66" s="161"/>
      <c r="P66" s="161"/>
      <c r="Q66" s="161"/>
      <c r="R66" s="162"/>
      <c r="S66" s="163"/>
      <c r="T66" s="163"/>
      <c r="U66" s="162"/>
      <c r="V66" s="163"/>
      <c r="W66" s="163"/>
      <c r="X66" s="164"/>
      <c r="Y66" s="165"/>
      <c r="Z66" s="165"/>
      <c r="AA66" s="164"/>
      <c r="AB66" s="165"/>
      <c r="AC66" s="165"/>
      <c r="AD66" s="164"/>
      <c r="AE66" s="165"/>
    </row>
    <row r="67" spans="1:31" s="4" customFormat="1" ht="27" customHeight="1">
      <c r="A67" s="289" t="s">
        <v>236</v>
      </c>
      <c r="B67" s="289"/>
      <c r="C67" s="289"/>
      <c r="D67" s="289"/>
      <c r="E67" s="289"/>
      <c r="F67" s="289"/>
      <c r="G67" s="289"/>
      <c r="H67" s="289"/>
      <c r="I67" s="289"/>
      <c r="J67" s="289"/>
      <c r="K67" s="289"/>
      <c r="L67" s="289"/>
      <c r="M67" s="289"/>
      <c r="N67" s="289"/>
      <c r="O67" s="289"/>
      <c r="P67" s="289"/>
      <c r="Q67" s="289"/>
      <c r="R67" s="289"/>
      <c r="S67" s="289"/>
      <c r="T67" s="289"/>
      <c r="U67" s="289"/>
      <c r="V67" s="100"/>
      <c r="W67" s="100"/>
      <c r="X67" s="77"/>
      <c r="Y67" s="98"/>
      <c r="Z67" s="98"/>
      <c r="AA67" s="77"/>
      <c r="AB67" s="98"/>
      <c r="AC67" s="98"/>
      <c r="AD67" s="77"/>
      <c r="AE67" s="98"/>
    </row>
  </sheetData>
  <sortState ref="A5:AE64">
    <sortCondition descending="1" ref="AE5:AE64"/>
  </sortState>
  <mergeCells count="13">
    <mergeCell ref="A67:U67"/>
    <mergeCell ref="A1:AE1"/>
    <mergeCell ref="A2:A3"/>
    <mergeCell ref="AC2:AE2"/>
    <mergeCell ref="Z2:AB2"/>
    <mergeCell ref="W2:Y2"/>
    <mergeCell ref="T2:V2"/>
    <mergeCell ref="Q2:S2"/>
    <mergeCell ref="B2:D2"/>
    <mergeCell ref="E2:G2"/>
    <mergeCell ref="H2:J2"/>
    <mergeCell ref="K2:M2"/>
    <mergeCell ref="N2:P2"/>
  </mergeCells>
  <phoneticPr fontId="19" type="noConversion"/>
  <hyperlinks>
    <hyperlink ref="AF1" location="本篇表次!A1" display="回本篇表次"/>
  </hyperlinks>
  <printOptions horizontalCentered="1" verticalCentered="1"/>
  <pageMargins left="0.39370078740157483" right="0.39370078740157483" top="0.74803149606299213" bottom="0.74803149606299213" header="0.31496062992125984" footer="0.31496062992125984"/>
  <pageSetup paperSize="11" scale="42" firstPageNumber="262" orientation="landscape" r:id="rId1"/>
  <headerFooter differentOddEven="1" scaleWithDoc="0">
    <oddHeader>&amp;L&amp;"Times New Roman,標準"&amp;8 107&amp;"標楷體,標準"年犯罪狀況及其分析</oddHeader>
    <evenHeader>&amp;R&amp;"標楷體,標準"&amp;8第四篇　特定類型犯罪者之犯罪趨勢與處遇</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19"/>
  <sheetViews>
    <sheetView showGridLines="0" workbookViewId="0">
      <selection activeCell="O1" sqref="O1"/>
    </sheetView>
  </sheetViews>
  <sheetFormatPr defaultColWidth="8.875" defaultRowHeight="15.75"/>
  <cols>
    <col min="1" max="1" width="12.5" style="57" customWidth="1"/>
    <col min="2" max="2" width="10" style="57" customWidth="1"/>
    <col min="3" max="3" width="10" style="30" customWidth="1"/>
    <col min="4" max="4" width="10" style="20" customWidth="1"/>
    <col min="5" max="5" width="10" style="30" customWidth="1"/>
    <col min="6" max="6" width="10" style="20" customWidth="1"/>
    <col min="7" max="7" width="10" style="30" customWidth="1"/>
    <col min="8" max="8" width="10" style="20" customWidth="1"/>
    <col min="9" max="9" width="10" style="30" customWidth="1"/>
    <col min="10" max="10" width="10" style="20" customWidth="1"/>
    <col min="11" max="11" width="10" style="30" customWidth="1"/>
    <col min="12" max="12" width="10" style="20" customWidth="1"/>
    <col min="13" max="13" width="10" style="30" customWidth="1"/>
    <col min="14" max="14" width="10" style="20" customWidth="1"/>
    <col min="15" max="15" width="12.625" style="57" bestFit="1" customWidth="1"/>
    <col min="16" max="252" width="8.875" style="57"/>
    <col min="253" max="253" width="12.5" style="57" customWidth="1"/>
    <col min="254" max="254" width="8.875" style="57" customWidth="1"/>
    <col min="255" max="255" width="8.375" style="57" customWidth="1"/>
    <col min="256" max="256" width="9.125" style="57" customWidth="1"/>
    <col min="257" max="257" width="10.375" style="57" customWidth="1"/>
    <col min="258" max="259" width="9.625" style="57" customWidth="1"/>
    <col min="260" max="261" width="11.125" style="57" customWidth="1"/>
    <col min="262" max="262" width="9.125" style="57" customWidth="1"/>
    <col min="263" max="263" width="9.625" style="57" bestFit="1" customWidth="1"/>
    <col min="264" max="264" width="10.375" style="57" bestFit="1" customWidth="1"/>
    <col min="265" max="265" width="9.625" style="57" bestFit="1" customWidth="1"/>
    <col min="266" max="508" width="8.875" style="57"/>
    <col min="509" max="509" width="12.5" style="57" customWidth="1"/>
    <col min="510" max="510" width="8.875" style="57" customWidth="1"/>
    <col min="511" max="511" width="8.375" style="57" customWidth="1"/>
    <col min="512" max="512" width="9.125" style="57" customWidth="1"/>
    <col min="513" max="513" width="10.375" style="57" customWidth="1"/>
    <col min="514" max="515" width="9.625" style="57" customWidth="1"/>
    <col min="516" max="517" width="11.125" style="57" customWidth="1"/>
    <col min="518" max="518" width="9.125" style="57" customWidth="1"/>
    <col min="519" max="519" width="9.625" style="57" bestFit="1" customWidth="1"/>
    <col min="520" max="520" width="10.375" style="57" bestFit="1" customWidth="1"/>
    <col min="521" max="521" width="9.625" style="57" bestFit="1" customWidth="1"/>
    <col min="522" max="764" width="8.875" style="57"/>
    <col min="765" max="765" width="12.5" style="57" customWidth="1"/>
    <col min="766" max="766" width="8.875" style="57" customWidth="1"/>
    <col min="767" max="767" width="8.375" style="57" customWidth="1"/>
    <col min="768" max="768" width="9.125" style="57" customWidth="1"/>
    <col min="769" max="769" width="10.375" style="57" customWidth="1"/>
    <col min="770" max="771" width="9.625" style="57" customWidth="1"/>
    <col min="772" max="773" width="11.125" style="57" customWidth="1"/>
    <col min="774" max="774" width="9.125" style="57" customWidth="1"/>
    <col min="775" max="775" width="9.625" style="57" bestFit="1" customWidth="1"/>
    <col min="776" max="776" width="10.375" style="57" bestFit="1" customWidth="1"/>
    <col min="777" max="777" width="9.625" style="57" bestFit="1" customWidth="1"/>
    <col min="778" max="1020" width="8.875" style="57"/>
    <col min="1021" max="1021" width="12.5" style="57" customWidth="1"/>
    <col min="1022" max="1022" width="8.875" style="57" customWidth="1"/>
    <col min="1023" max="1023" width="8.375" style="57" customWidth="1"/>
    <col min="1024" max="1024" width="9.125" style="57" customWidth="1"/>
    <col min="1025" max="1025" width="10.375" style="57" customWidth="1"/>
    <col min="1026" max="1027" width="9.625" style="57" customWidth="1"/>
    <col min="1028" max="1029" width="11.125" style="57" customWidth="1"/>
    <col min="1030" max="1030" width="9.125" style="57" customWidth="1"/>
    <col min="1031" max="1031" width="9.625" style="57" bestFit="1" customWidth="1"/>
    <col min="1032" max="1032" width="10.375" style="57" bestFit="1" customWidth="1"/>
    <col min="1033" max="1033" width="9.625" style="57" bestFit="1" customWidth="1"/>
    <col min="1034" max="1276" width="8.875" style="57"/>
    <col min="1277" max="1277" width="12.5" style="57" customWidth="1"/>
    <col min="1278" max="1278" width="8.875" style="57" customWidth="1"/>
    <col min="1279" max="1279" width="8.375" style="57" customWidth="1"/>
    <col min="1280" max="1280" width="9.125" style="57" customWidth="1"/>
    <col min="1281" max="1281" width="10.375" style="57" customWidth="1"/>
    <col min="1282" max="1283" width="9.625" style="57" customWidth="1"/>
    <col min="1284" max="1285" width="11.125" style="57" customWidth="1"/>
    <col min="1286" max="1286" width="9.125" style="57" customWidth="1"/>
    <col min="1287" max="1287" width="9.625" style="57" bestFit="1" customWidth="1"/>
    <col min="1288" max="1288" width="10.375" style="57" bestFit="1" customWidth="1"/>
    <col min="1289" max="1289" width="9.625" style="57" bestFit="1" customWidth="1"/>
    <col min="1290" max="1532" width="8.875" style="57"/>
    <col min="1533" max="1533" width="12.5" style="57" customWidth="1"/>
    <col min="1534" max="1534" width="8.875" style="57" customWidth="1"/>
    <col min="1535" max="1535" width="8.375" style="57" customWidth="1"/>
    <col min="1536" max="1536" width="9.125" style="57" customWidth="1"/>
    <col min="1537" max="1537" width="10.375" style="57" customWidth="1"/>
    <col min="1538" max="1539" width="9.625" style="57" customWidth="1"/>
    <col min="1540" max="1541" width="11.125" style="57" customWidth="1"/>
    <col min="1542" max="1542" width="9.125" style="57" customWidth="1"/>
    <col min="1543" max="1543" width="9.625" style="57" bestFit="1" customWidth="1"/>
    <col min="1544" max="1544" width="10.375" style="57" bestFit="1" customWidth="1"/>
    <col min="1545" max="1545" width="9.625" style="57" bestFit="1" customWidth="1"/>
    <col min="1546" max="1788" width="8.875" style="57"/>
    <col min="1789" max="1789" width="12.5" style="57" customWidth="1"/>
    <col min="1790" max="1790" width="8.875" style="57" customWidth="1"/>
    <col min="1791" max="1791" width="8.375" style="57" customWidth="1"/>
    <col min="1792" max="1792" width="9.125" style="57" customWidth="1"/>
    <col min="1793" max="1793" width="10.375" style="57" customWidth="1"/>
    <col min="1794" max="1795" width="9.625" style="57" customWidth="1"/>
    <col min="1796" max="1797" width="11.125" style="57" customWidth="1"/>
    <col min="1798" max="1798" width="9.125" style="57" customWidth="1"/>
    <col min="1799" max="1799" width="9.625" style="57" bestFit="1" customWidth="1"/>
    <col min="1800" max="1800" width="10.375" style="57" bestFit="1" customWidth="1"/>
    <col min="1801" max="1801" width="9.625" style="57" bestFit="1" customWidth="1"/>
    <col min="1802" max="2044" width="8.875" style="57"/>
    <col min="2045" max="2045" width="12.5" style="57" customWidth="1"/>
    <col min="2046" max="2046" width="8.875" style="57" customWidth="1"/>
    <col min="2047" max="2047" width="8.375" style="57" customWidth="1"/>
    <col min="2048" max="2048" width="9.125" style="57" customWidth="1"/>
    <col min="2049" max="2049" width="10.375" style="57" customWidth="1"/>
    <col min="2050" max="2051" width="9.625" style="57" customWidth="1"/>
    <col min="2052" max="2053" width="11.125" style="57" customWidth="1"/>
    <col min="2054" max="2054" width="9.125" style="57" customWidth="1"/>
    <col min="2055" max="2055" width="9.625" style="57" bestFit="1" customWidth="1"/>
    <col min="2056" max="2056" width="10.375" style="57" bestFit="1" customWidth="1"/>
    <col min="2057" max="2057" width="9.625" style="57" bestFit="1" customWidth="1"/>
    <col min="2058" max="2300" width="8.875" style="57"/>
    <col min="2301" max="2301" width="12.5" style="57" customWidth="1"/>
    <col min="2302" max="2302" width="8.875" style="57" customWidth="1"/>
    <col min="2303" max="2303" width="8.375" style="57" customWidth="1"/>
    <col min="2304" max="2304" width="9.125" style="57" customWidth="1"/>
    <col min="2305" max="2305" width="10.375" style="57" customWidth="1"/>
    <col min="2306" max="2307" width="9.625" style="57" customWidth="1"/>
    <col min="2308" max="2309" width="11.125" style="57" customWidth="1"/>
    <col min="2310" max="2310" width="9.125" style="57" customWidth="1"/>
    <col min="2311" max="2311" width="9.625" style="57" bestFit="1" customWidth="1"/>
    <col min="2312" max="2312" width="10.375" style="57" bestFit="1" customWidth="1"/>
    <col min="2313" max="2313" width="9.625" style="57" bestFit="1" customWidth="1"/>
    <col min="2314" max="2556" width="8.875" style="57"/>
    <col min="2557" max="2557" width="12.5" style="57" customWidth="1"/>
    <col min="2558" max="2558" width="8.875" style="57" customWidth="1"/>
    <col min="2559" max="2559" width="8.375" style="57" customWidth="1"/>
    <col min="2560" max="2560" width="9.125" style="57" customWidth="1"/>
    <col min="2561" max="2561" width="10.375" style="57" customWidth="1"/>
    <col min="2562" max="2563" width="9.625" style="57" customWidth="1"/>
    <col min="2564" max="2565" width="11.125" style="57" customWidth="1"/>
    <col min="2566" max="2566" width="9.125" style="57" customWidth="1"/>
    <col min="2567" max="2567" width="9.625" style="57" bestFit="1" customWidth="1"/>
    <col min="2568" max="2568" width="10.375" style="57" bestFit="1" customWidth="1"/>
    <col min="2569" max="2569" width="9.625" style="57" bestFit="1" customWidth="1"/>
    <col min="2570" max="2812" width="8.875" style="57"/>
    <col min="2813" max="2813" width="12.5" style="57" customWidth="1"/>
    <col min="2814" max="2814" width="8.875" style="57" customWidth="1"/>
    <col min="2815" max="2815" width="8.375" style="57" customWidth="1"/>
    <col min="2816" max="2816" width="9.125" style="57" customWidth="1"/>
    <col min="2817" max="2817" width="10.375" style="57" customWidth="1"/>
    <col min="2818" max="2819" width="9.625" style="57" customWidth="1"/>
    <col min="2820" max="2821" width="11.125" style="57" customWidth="1"/>
    <col min="2822" max="2822" width="9.125" style="57" customWidth="1"/>
    <col min="2823" max="2823" width="9.625" style="57" bestFit="1" customWidth="1"/>
    <col min="2824" max="2824" width="10.375" style="57" bestFit="1" customWidth="1"/>
    <col min="2825" max="2825" width="9.625" style="57" bestFit="1" customWidth="1"/>
    <col min="2826" max="3068" width="8.875" style="57"/>
    <col min="3069" max="3069" width="12.5" style="57" customWidth="1"/>
    <col min="3070" max="3070" width="8.875" style="57" customWidth="1"/>
    <col min="3071" max="3071" width="8.375" style="57" customWidth="1"/>
    <col min="3072" max="3072" width="9.125" style="57" customWidth="1"/>
    <col min="3073" max="3073" width="10.375" style="57" customWidth="1"/>
    <col min="3074" max="3075" width="9.625" style="57" customWidth="1"/>
    <col min="3076" max="3077" width="11.125" style="57" customWidth="1"/>
    <col min="3078" max="3078" width="9.125" style="57" customWidth="1"/>
    <col min="3079" max="3079" width="9.625" style="57" bestFit="1" customWidth="1"/>
    <col min="3080" max="3080" width="10.375" style="57" bestFit="1" customWidth="1"/>
    <col min="3081" max="3081" width="9.625" style="57" bestFit="1" customWidth="1"/>
    <col min="3082" max="3324" width="8.875" style="57"/>
    <col min="3325" max="3325" width="12.5" style="57" customWidth="1"/>
    <col min="3326" max="3326" width="8.875" style="57" customWidth="1"/>
    <col min="3327" max="3327" width="8.375" style="57" customWidth="1"/>
    <col min="3328" max="3328" width="9.125" style="57" customWidth="1"/>
    <col min="3329" max="3329" width="10.375" style="57" customWidth="1"/>
    <col min="3330" max="3331" width="9.625" style="57" customWidth="1"/>
    <col min="3332" max="3333" width="11.125" style="57" customWidth="1"/>
    <col min="3334" max="3334" width="9.125" style="57" customWidth="1"/>
    <col min="3335" max="3335" width="9.625" style="57" bestFit="1" customWidth="1"/>
    <col min="3336" max="3336" width="10.375" style="57" bestFit="1" customWidth="1"/>
    <col min="3337" max="3337" width="9.625" style="57" bestFit="1" customWidth="1"/>
    <col min="3338" max="3580" width="8.875" style="57"/>
    <col min="3581" max="3581" width="12.5" style="57" customWidth="1"/>
    <col min="3582" max="3582" width="8.875" style="57" customWidth="1"/>
    <col min="3583" max="3583" width="8.375" style="57" customWidth="1"/>
    <col min="3584" max="3584" width="9.125" style="57" customWidth="1"/>
    <col min="3585" max="3585" width="10.375" style="57" customWidth="1"/>
    <col min="3586" max="3587" width="9.625" style="57" customWidth="1"/>
    <col min="3588" max="3589" width="11.125" style="57" customWidth="1"/>
    <col min="3590" max="3590" width="9.125" style="57" customWidth="1"/>
    <col min="3591" max="3591" width="9.625" style="57" bestFit="1" customWidth="1"/>
    <col min="3592" max="3592" width="10.375" style="57" bestFit="1" customWidth="1"/>
    <col min="3593" max="3593" width="9.625" style="57" bestFit="1" customWidth="1"/>
    <col min="3594" max="3836" width="8.875" style="57"/>
    <col min="3837" max="3837" width="12.5" style="57" customWidth="1"/>
    <col min="3838" max="3838" width="8.875" style="57" customWidth="1"/>
    <col min="3839" max="3839" width="8.375" style="57" customWidth="1"/>
    <col min="3840" max="3840" width="9.125" style="57" customWidth="1"/>
    <col min="3841" max="3841" width="10.375" style="57" customWidth="1"/>
    <col min="3842" max="3843" width="9.625" style="57" customWidth="1"/>
    <col min="3844" max="3845" width="11.125" style="57" customWidth="1"/>
    <col min="3846" max="3846" width="9.125" style="57" customWidth="1"/>
    <col min="3847" max="3847" width="9.625" style="57" bestFit="1" customWidth="1"/>
    <col min="3848" max="3848" width="10.375" style="57" bestFit="1" customWidth="1"/>
    <col min="3849" max="3849" width="9.625" style="57" bestFit="1" customWidth="1"/>
    <col min="3850" max="4092" width="8.875" style="57"/>
    <col min="4093" max="4093" width="12.5" style="57" customWidth="1"/>
    <col min="4094" max="4094" width="8.875" style="57" customWidth="1"/>
    <col min="4095" max="4095" width="8.375" style="57" customWidth="1"/>
    <col min="4096" max="4096" width="9.125" style="57" customWidth="1"/>
    <col min="4097" max="4097" width="10.375" style="57" customWidth="1"/>
    <col min="4098" max="4099" width="9.625" style="57" customWidth="1"/>
    <col min="4100" max="4101" width="11.125" style="57" customWidth="1"/>
    <col min="4102" max="4102" width="9.125" style="57" customWidth="1"/>
    <col min="4103" max="4103" width="9.625" style="57" bestFit="1" customWidth="1"/>
    <col min="4104" max="4104" width="10.375" style="57" bestFit="1" customWidth="1"/>
    <col min="4105" max="4105" width="9.625" style="57" bestFit="1" customWidth="1"/>
    <col min="4106" max="4348" width="8.875" style="57"/>
    <col min="4349" max="4349" width="12.5" style="57" customWidth="1"/>
    <col min="4350" max="4350" width="8.875" style="57" customWidth="1"/>
    <col min="4351" max="4351" width="8.375" style="57" customWidth="1"/>
    <col min="4352" max="4352" width="9.125" style="57" customWidth="1"/>
    <col min="4353" max="4353" width="10.375" style="57" customWidth="1"/>
    <col min="4354" max="4355" width="9.625" style="57" customWidth="1"/>
    <col min="4356" max="4357" width="11.125" style="57" customWidth="1"/>
    <col min="4358" max="4358" width="9.125" style="57" customWidth="1"/>
    <col min="4359" max="4359" width="9.625" style="57" bestFit="1" customWidth="1"/>
    <col min="4360" max="4360" width="10.375" style="57" bestFit="1" customWidth="1"/>
    <col min="4361" max="4361" width="9.625" style="57" bestFit="1" customWidth="1"/>
    <col min="4362" max="4604" width="8.875" style="57"/>
    <col min="4605" max="4605" width="12.5" style="57" customWidth="1"/>
    <col min="4606" max="4606" width="8.875" style="57" customWidth="1"/>
    <col min="4607" max="4607" width="8.375" style="57" customWidth="1"/>
    <col min="4608" max="4608" width="9.125" style="57" customWidth="1"/>
    <col min="4609" max="4609" width="10.375" style="57" customWidth="1"/>
    <col min="4610" max="4611" width="9.625" style="57" customWidth="1"/>
    <col min="4612" max="4613" width="11.125" style="57" customWidth="1"/>
    <col min="4614" max="4614" width="9.125" style="57" customWidth="1"/>
    <col min="4615" max="4615" width="9.625" style="57" bestFit="1" customWidth="1"/>
    <col min="4616" max="4616" width="10.375" style="57" bestFit="1" customWidth="1"/>
    <col min="4617" max="4617" width="9.625" style="57" bestFit="1" customWidth="1"/>
    <col min="4618" max="4860" width="8.875" style="57"/>
    <col min="4861" max="4861" width="12.5" style="57" customWidth="1"/>
    <col min="4862" max="4862" width="8.875" style="57" customWidth="1"/>
    <col min="4863" max="4863" width="8.375" style="57" customWidth="1"/>
    <col min="4864" max="4864" width="9.125" style="57" customWidth="1"/>
    <col min="4865" max="4865" width="10.375" style="57" customWidth="1"/>
    <col min="4866" max="4867" width="9.625" style="57" customWidth="1"/>
    <col min="4868" max="4869" width="11.125" style="57" customWidth="1"/>
    <col min="4870" max="4870" width="9.125" style="57" customWidth="1"/>
    <col min="4871" max="4871" width="9.625" style="57" bestFit="1" customWidth="1"/>
    <col min="4872" max="4872" width="10.375" style="57" bestFit="1" customWidth="1"/>
    <col min="4873" max="4873" width="9.625" style="57" bestFit="1" customWidth="1"/>
    <col min="4874" max="5116" width="8.875" style="57"/>
    <col min="5117" max="5117" width="12.5" style="57" customWidth="1"/>
    <col min="5118" max="5118" width="8.875" style="57" customWidth="1"/>
    <col min="5119" max="5119" width="8.375" style="57" customWidth="1"/>
    <col min="5120" max="5120" width="9.125" style="57" customWidth="1"/>
    <col min="5121" max="5121" width="10.375" style="57" customWidth="1"/>
    <col min="5122" max="5123" width="9.625" style="57" customWidth="1"/>
    <col min="5124" max="5125" width="11.125" style="57" customWidth="1"/>
    <col min="5126" max="5126" width="9.125" style="57" customWidth="1"/>
    <col min="5127" max="5127" width="9.625" style="57" bestFit="1" customWidth="1"/>
    <col min="5128" max="5128" width="10.375" style="57" bestFit="1" customWidth="1"/>
    <col min="5129" max="5129" width="9.625" style="57" bestFit="1" customWidth="1"/>
    <col min="5130" max="5372" width="8.875" style="57"/>
    <col min="5373" max="5373" width="12.5" style="57" customWidth="1"/>
    <col min="5374" max="5374" width="8.875" style="57" customWidth="1"/>
    <col min="5375" max="5375" width="8.375" style="57" customWidth="1"/>
    <col min="5376" max="5376" width="9.125" style="57" customWidth="1"/>
    <col min="5377" max="5377" width="10.375" style="57" customWidth="1"/>
    <col min="5378" max="5379" width="9.625" style="57" customWidth="1"/>
    <col min="5380" max="5381" width="11.125" style="57" customWidth="1"/>
    <col min="5382" max="5382" width="9.125" style="57" customWidth="1"/>
    <col min="5383" max="5383" width="9.625" style="57" bestFit="1" customWidth="1"/>
    <col min="5384" max="5384" width="10.375" style="57" bestFit="1" customWidth="1"/>
    <col min="5385" max="5385" width="9.625" style="57" bestFit="1" customWidth="1"/>
    <col min="5386" max="5628" width="8.875" style="57"/>
    <col min="5629" max="5629" width="12.5" style="57" customWidth="1"/>
    <col min="5630" max="5630" width="8.875" style="57" customWidth="1"/>
    <col min="5631" max="5631" width="8.375" style="57" customWidth="1"/>
    <col min="5632" max="5632" width="9.125" style="57" customWidth="1"/>
    <col min="5633" max="5633" width="10.375" style="57" customWidth="1"/>
    <col min="5634" max="5635" width="9.625" style="57" customWidth="1"/>
    <col min="5636" max="5637" width="11.125" style="57" customWidth="1"/>
    <col min="5638" max="5638" width="9.125" style="57" customWidth="1"/>
    <col min="5639" max="5639" width="9.625" style="57" bestFit="1" customWidth="1"/>
    <col min="5640" max="5640" width="10.375" style="57" bestFit="1" customWidth="1"/>
    <col min="5641" max="5641" width="9.625" style="57" bestFit="1" customWidth="1"/>
    <col min="5642" max="5884" width="8.875" style="57"/>
    <col min="5885" max="5885" width="12.5" style="57" customWidth="1"/>
    <col min="5886" max="5886" width="8.875" style="57" customWidth="1"/>
    <col min="5887" max="5887" width="8.375" style="57" customWidth="1"/>
    <col min="5888" max="5888" width="9.125" style="57" customWidth="1"/>
    <col min="5889" max="5889" width="10.375" style="57" customWidth="1"/>
    <col min="5890" max="5891" width="9.625" style="57" customWidth="1"/>
    <col min="5892" max="5893" width="11.125" style="57" customWidth="1"/>
    <col min="5894" max="5894" width="9.125" style="57" customWidth="1"/>
    <col min="5895" max="5895" width="9.625" style="57" bestFit="1" customWidth="1"/>
    <col min="5896" max="5896" width="10.375" style="57" bestFit="1" customWidth="1"/>
    <col min="5897" max="5897" width="9.625" style="57" bestFit="1" customWidth="1"/>
    <col min="5898" max="6140" width="8.875" style="57"/>
    <col min="6141" max="6141" width="12.5" style="57" customWidth="1"/>
    <col min="6142" max="6142" width="8.875" style="57" customWidth="1"/>
    <col min="6143" max="6143" width="8.375" style="57" customWidth="1"/>
    <col min="6144" max="6144" width="9.125" style="57" customWidth="1"/>
    <col min="6145" max="6145" width="10.375" style="57" customWidth="1"/>
    <col min="6146" max="6147" width="9.625" style="57" customWidth="1"/>
    <col min="6148" max="6149" width="11.125" style="57" customWidth="1"/>
    <col min="6150" max="6150" width="9.125" style="57" customWidth="1"/>
    <col min="6151" max="6151" width="9.625" style="57" bestFit="1" customWidth="1"/>
    <col min="6152" max="6152" width="10.375" style="57" bestFit="1" customWidth="1"/>
    <col min="6153" max="6153" width="9.625" style="57" bestFit="1" customWidth="1"/>
    <col min="6154" max="6396" width="8.875" style="57"/>
    <col min="6397" max="6397" width="12.5" style="57" customWidth="1"/>
    <col min="6398" max="6398" width="8.875" style="57" customWidth="1"/>
    <col min="6399" max="6399" width="8.375" style="57" customWidth="1"/>
    <col min="6400" max="6400" width="9.125" style="57" customWidth="1"/>
    <col min="6401" max="6401" width="10.375" style="57" customWidth="1"/>
    <col min="6402" max="6403" width="9.625" style="57" customWidth="1"/>
    <col min="6404" max="6405" width="11.125" style="57" customWidth="1"/>
    <col min="6406" max="6406" width="9.125" style="57" customWidth="1"/>
    <col min="6407" max="6407" width="9.625" style="57" bestFit="1" customWidth="1"/>
    <col min="6408" max="6408" width="10.375" style="57" bestFit="1" customWidth="1"/>
    <col min="6409" max="6409" width="9.625" style="57" bestFit="1" customWidth="1"/>
    <col min="6410" max="6652" width="8.875" style="57"/>
    <col min="6653" max="6653" width="12.5" style="57" customWidth="1"/>
    <col min="6654" max="6654" width="8.875" style="57" customWidth="1"/>
    <col min="6655" max="6655" width="8.375" style="57" customWidth="1"/>
    <col min="6656" max="6656" width="9.125" style="57" customWidth="1"/>
    <col min="6657" max="6657" width="10.375" style="57" customWidth="1"/>
    <col min="6658" max="6659" width="9.625" style="57" customWidth="1"/>
    <col min="6660" max="6661" width="11.125" style="57" customWidth="1"/>
    <col min="6662" max="6662" width="9.125" style="57" customWidth="1"/>
    <col min="6663" max="6663" width="9.625" style="57" bestFit="1" customWidth="1"/>
    <col min="6664" max="6664" width="10.375" style="57" bestFit="1" customWidth="1"/>
    <col min="6665" max="6665" width="9.625" style="57" bestFit="1" customWidth="1"/>
    <col min="6666" max="6908" width="8.875" style="57"/>
    <col min="6909" max="6909" width="12.5" style="57" customWidth="1"/>
    <col min="6910" max="6910" width="8.875" style="57" customWidth="1"/>
    <col min="6911" max="6911" width="8.375" style="57" customWidth="1"/>
    <col min="6912" max="6912" width="9.125" style="57" customWidth="1"/>
    <col min="6913" max="6913" width="10.375" style="57" customWidth="1"/>
    <col min="6914" max="6915" width="9.625" style="57" customWidth="1"/>
    <col min="6916" max="6917" width="11.125" style="57" customWidth="1"/>
    <col min="6918" max="6918" width="9.125" style="57" customWidth="1"/>
    <col min="6919" max="6919" width="9.625" style="57" bestFit="1" customWidth="1"/>
    <col min="6920" max="6920" width="10.375" style="57" bestFit="1" customWidth="1"/>
    <col min="6921" max="6921" width="9.625" style="57" bestFit="1" customWidth="1"/>
    <col min="6922" max="7164" width="8.875" style="57"/>
    <col min="7165" max="7165" width="12.5" style="57" customWidth="1"/>
    <col min="7166" max="7166" width="8.875" style="57" customWidth="1"/>
    <col min="7167" max="7167" width="8.375" style="57" customWidth="1"/>
    <col min="7168" max="7168" width="9.125" style="57" customWidth="1"/>
    <col min="7169" max="7169" width="10.375" style="57" customWidth="1"/>
    <col min="7170" max="7171" width="9.625" style="57" customWidth="1"/>
    <col min="7172" max="7173" width="11.125" style="57" customWidth="1"/>
    <col min="7174" max="7174" width="9.125" style="57" customWidth="1"/>
    <col min="7175" max="7175" width="9.625" style="57" bestFit="1" customWidth="1"/>
    <col min="7176" max="7176" width="10.375" style="57" bestFit="1" customWidth="1"/>
    <col min="7177" max="7177" width="9.625" style="57" bestFit="1" customWidth="1"/>
    <col min="7178" max="7420" width="8.875" style="57"/>
    <col min="7421" max="7421" width="12.5" style="57" customWidth="1"/>
    <col min="7422" max="7422" width="8.875" style="57" customWidth="1"/>
    <col min="7423" max="7423" width="8.375" style="57" customWidth="1"/>
    <col min="7424" max="7424" width="9.125" style="57" customWidth="1"/>
    <col min="7425" max="7425" width="10.375" style="57" customWidth="1"/>
    <col min="7426" max="7427" width="9.625" style="57" customWidth="1"/>
    <col min="7428" max="7429" width="11.125" style="57" customWidth="1"/>
    <col min="7430" max="7430" width="9.125" style="57" customWidth="1"/>
    <col min="7431" max="7431" width="9.625" style="57" bestFit="1" customWidth="1"/>
    <col min="7432" max="7432" width="10.375" style="57" bestFit="1" customWidth="1"/>
    <col min="7433" max="7433" width="9.625" style="57" bestFit="1" customWidth="1"/>
    <col min="7434" max="7676" width="8.875" style="57"/>
    <col min="7677" max="7677" width="12.5" style="57" customWidth="1"/>
    <col min="7678" max="7678" width="8.875" style="57" customWidth="1"/>
    <col min="7679" max="7679" width="8.375" style="57" customWidth="1"/>
    <col min="7680" max="7680" width="9.125" style="57" customWidth="1"/>
    <col min="7681" max="7681" width="10.375" style="57" customWidth="1"/>
    <col min="7682" max="7683" width="9.625" style="57" customWidth="1"/>
    <col min="7684" max="7685" width="11.125" style="57" customWidth="1"/>
    <col min="7686" max="7686" width="9.125" style="57" customWidth="1"/>
    <col min="7687" max="7687" width="9.625" style="57" bestFit="1" customWidth="1"/>
    <col min="7688" max="7688" width="10.375" style="57" bestFit="1" customWidth="1"/>
    <col min="7689" max="7689" width="9.625" style="57" bestFit="1" customWidth="1"/>
    <col min="7690" max="7932" width="8.875" style="57"/>
    <col min="7933" max="7933" width="12.5" style="57" customWidth="1"/>
    <col min="7934" max="7934" width="8.875" style="57" customWidth="1"/>
    <col min="7935" max="7935" width="8.375" style="57" customWidth="1"/>
    <col min="7936" max="7936" width="9.125" style="57" customWidth="1"/>
    <col min="7937" max="7937" width="10.375" style="57" customWidth="1"/>
    <col min="7938" max="7939" width="9.625" style="57" customWidth="1"/>
    <col min="7940" max="7941" width="11.125" style="57" customWidth="1"/>
    <col min="7942" max="7942" width="9.125" style="57" customWidth="1"/>
    <col min="7943" max="7943" width="9.625" style="57" bestFit="1" customWidth="1"/>
    <col min="7944" max="7944" width="10.375" style="57" bestFit="1" customWidth="1"/>
    <col min="7945" max="7945" width="9.625" style="57" bestFit="1" customWidth="1"/>
    <col min="7946" max="8188" width="8.875" style="57"/>
    <col min="8189" max="8189" width="12.5" style="57" customWidth="1"/>
    <col min="8190" max="8190" width="8.875" style="57" customWidth="1"/>
    <col min="8191" max="8191" width="8.375" style="57" customWidth="1"/>
    <col min="8192" max="8192" width="9.125" style="57" customWidth="1"/>
    <col min="8193" max="8193" width="10.375" style="57" customWidth="1"/>
    <col min="8194" max="8195" width="9.625" style="57" customWidth="1"/>
    <col min="8196" max="8197" width="11.125" style="57" customWidth="1"/>
    <col min="8198" max="8198" width="9.125" style="57" customWidth="1"/>
    <col min="8199" max="8199" width="9.625" style="57" bestFit="1" customWidth="1"/>
    <col min="8200" max="8200" width="10.375" style="57" bestFit="1" customWidth="1"/>
    <col min="8201" max="8201" width="9.625" style="57" bestFit="1" customWidth="1"/>
    <col min="8202" max="8444" width="8.875" style="57"/>
    <col min="8445" max="8445" width="12.5" style="57" customWidth="1"/>
    <col min="8446" max="8446" width="8.875" style="57" customWidth="1"/>
    <col min="8447" max="8447" width="8.375" style="57" customWidth="1"/>
    <col min="8448" max="8448" width="9.125" style="57" customWidth="1"/>
    <col min="8449" max="8449" width="10.375" style="57" customWidth="1"/>
    <col min="8450" max="8451" width="9.625" style="57" customWidth="1"/>
    <col min="8452" max="8453" width="11.125" style="57" customWidth="1"/>
    <col min="8454" max="8454" width="9.125" style="57" customWidth="1"/>
    <col min="8455" max="8455" width="9.625" style="57" bestFit="1" customWidth="1"/>
    <col min="8456" max="8456" width="10.375" style="57" bestFit="1" customWidth="1"/>
    <col min="8457" max="8457" width="9.625" style="57" bestFit="1" customWidth="1"/>
    <col min="8458" max="8700" width="8.875" style="57"/>
    <col min="8701" max="8701" width="12.5" style="57" customWidth="1"/>
    <col min="8702" max="8702" width="8.875" style="57" customWidth="1"/>
    <col min="8703" max="8703" width="8.375" style="57" customWidth="1"/>
    <col min="8704" max="8704" width="9.125" style="57" customWidth="1"/>
    <col min="8705" max="8705" width="10.375" style="57" customWidth="1"/>
    <col min="8706" max="8707" width="9.625" style="57" customWidth="1"/>
    <col min="8708" max="8709" width="11.125" style="57" customWidth="1"/>
    <col min="8710" max="8710" width="9.125" style="57" customWidth="1"/>
    <col min="8711" max="8711" width="9.625" style="57" bestFit="1" customWidth="1"/>
    <col min="8712" max="8712" width="10.375" style="57" bestFit="1" customWidth="1"/>
    <col min="8713" max="8713" width="9.625" style="57" bestFit="1" customWidth="1"/>
    <col min="8714" max="8956" width="8.875" style="57"/>
    <col min="8957" max="8957" width="12.5" style="57" customWidth="1"/>
    <col min="8958" max="8958" width="8.875" style="57" customWidth="1"/>
    <col min="8959" max="8959" width="8.375" style="57" customWidth="1"/>
    <col min="8960" max="8960" width="9.125" style="57" customWidth="1"/>
    <col min="8961" max="8961" width="10.375" style="57" customWidth="1"/>
    <col min="8962" max="8963" width="9.625" style="57" customWidth="1"/>
    <col min="8964" max="8965" width="11.125" style="57" customWidth="1"/>
    <col min="8966" max="8966" width="9.125" style="57" customWidth="1"/>
    <col min="8967" max="8967" width="9.625" style="57" bestFit="1" customWidth="1"/>
    <col min="8968" max="8968" width="10.375" style="57" bestFit="1" customWidth="1"/>
    <col min="8969" max="8969" width="9.625" style="57" bestFit="1" customWidth="1"/>
    <col min="8970" max="9212" width="8.875" style="57"/>
    <col min="9213" max="9213" width="12.5" style="57" customWidth="1"/>
    <col min="9214" max="9214" width="8.875" style="57" customWidth="1"/>
    <col min="9215" max="9215" width="8.375" style="57" customWidth="1"/>
    <col min="9216" max="9216" width="9.125" style="57" customWidth="1"/>
    <col min="9217" max="9217" width="10.375" style="57" customWidth="1"/>
    <col min="9218" max="9219" width="9.625" style="57" customWidth="1"/>
    <col min="9220" max="9221" width="11.125" style="57" customWidth="1"/>
    <col min="9222" max="9222" width="9.125" style="57" customWidth="1"/>
    <col min="9223" max="9223" width="9.625" style="57" bestFit="1" customWidth="1"/>
    <col min="9224" max="9224" width="10.375" style="57" bestFit="1" customWidth="1"/>
    <col min="9225" max="9225" width="9.625" style="57" bestFit="1" customWidth="1"/>
    <col min="9226" max="9468" width="8.875" style="57"/>
    <col min="9469" max="9469" width="12.5" style="57" customWidth="1"/>
    <col min="9470" max="9470" width="8.875" style="57" customWidth="1"/>
    <col min="9471" max="9471" width="8.375" style="57" customWidth="1"/>
    <col min="9472" max="9472" width="9.125" style="57" customWidth="1"/>
    <col min="9473" max="9473" width="10.375" style="57" customWidth="1"/>
    <col min="9474" max="9475" width="9.625" style="57" customWidth="1"/>
    <col min="9476" max="9477" width="11.125" style="57" customWidth="1"/>
    <col min="9478" max="9478" width="9.125" style="57" customWidth="1"/>
    <col min="9479" max="9479" width="9.625" style="57" bestFit="1" customWidth="1"/>
    <col min="9480" max="9480" width="10.375" style="57" bestFit="1" customWidth="1"/>
    <col min="9481" max="9481" width="9.625" style="57" bestFit="1" customWidth="1"/>
    <col min="9482" max="9724" width="8.875" style="57"/>
    <col min="9725" max="9725" width="12.5" style="57" customWidth="1"/>
    <col min="9726" max="9726" width="8.875" style="57" customWidth="1"/>
    <col min="9727" max="9727" width="8.375" style="57" customWidth="1"/>
    <col min="9728" max="9728" width="9.125" style="57" customWidth="1"/>
    <col min="9729" max="9729" width="10.375" style="57" customWidth="1"/>
    <col min="9730" max="9731" width="9.625" style="57" customWidth="1"/>
    <col min="9732" max="9733" width="11.125" style="57" customWidth="1"/>
    <col min="9734" max="9734" width="9.125" style="57" customWidth="1"/>
    <col min="9735" max="9735" width="9.625" style="57" bestFit="1" customWidth="1"/>
    <col min="9736" max="9736" width="10.375" style="57" bestFit="1" customWidth="1"/>
    <col min="9737" max="9737" width="9.625" style="57" bestFit="1" customWidth="1"/>
    <col min="9738" max="9980" width="8.875" style="57"/>
    <col min="9981" max="9981" width="12.5" style="57" customWidth="1"/>
    <col min="9982" max="9982" width="8.875" style="57" customWidth="1"/>
    <col min="9983" max="9983" width="8.375" style="57" customWidth="1"/>
    <col min="9984" max="9984" width="9.125" style="57" customWidth="1"/>
    <col min="9985" max="9985" width="10.375" style="57" customWidth="1"/>
    <col min="9986" max="9987" width="9.625" style="57" customWidth="1"/>
    <col min="9988" max="9989" width="11.125" style="57" customWidth="1"/>
    <col min="9990" max="9990" width="9.125" style="57" customWidth="1"/>
    <col min="9991" max="9991" width="9.625" style="57" bestFit="1" customWidth="1"/>
    <col min="9992" max="9992" width="10.375" style="57" bestFit="1" customWidth="1"/>
    <col min="9993" max="9993" width="9.625" style="57" bestFit="1" customWidth="1"/>
    <col min="9994" max="10236" width="8.875" style="57"/>
    <col min="10237" max="10237" width="12.5" style="57" customWidth="1"/>
    <col min="10238" max="10238" width="8.875" style="57" customWidth="1"/>
    <col min="10239" max="10239" width="8.375" style="57" customWidth="1"/>
    <col min="10240" max="10240" width="9.125" style="57" customWidth="1"/>
    <col min="10241" max="10241" width="10.375" style="57" customWidth="1"/>
    <col min="10242" max="10243" width="9.625" style="57" customWidth="1"/>
    <col min="10244" max="10245" width="11.125" style="57" customWidth="1"/>
    <col min="10246" max="10246" width="9.125" style="57" customWidth="1"/>
    <col min="10247" max="10247" width="9.625" style="57" bestFit="1" customWidth="1"/>
    <col min="10248" max="10248" width="10.375" style="57" bestFit="1" customWidth="1"/>
    <col min="10249" max="10249" width="9.625" style="57" bestFit="1" customWidth="1"/>
    <col min="10250" max="10492" width="8.875" style="57"/>
    <col min="10493" max="10493" width="12.5" style="57" customWidth="1"/>
    <col min="10494" max="10494" width="8.875" style="57" customWidth="1"/>
    <col min="10495" max="10495" width="8.375" style="57" customWidth="1"/>
    <col min="10496" max="10496" width="9.125" style="57" customWidth="1"/>
    <col min="10497" max="10497" width="10.375" style="57" customWidth="1"/>
    <col min="10498" max="10499" width="9.625" style="57" customWidth="1"/>
    <col min="10500" max="10501" width="11.125" style="57" customWidth="1"/>
    <col min="10502" max="10502" width="9.125" style="57" customWidth="1"/>
    <col min="10503" max="10503" width="9.625" style="57" bestFit="1" customWidth="1"/>
    <col min="10504" max="10504" width="10.375" style="57" bestFit="1" customWidth="1"/>
    <col min="10505" max="10505" width="9.625" style="57" bestFit="1" customWidth="1"/>
    <col min="10506" max="10748" width="8.875" style="57"/>
    <col min="10749" max="10749" width="12.5" style="57" customWidth="1"/>
    <col min="10750" max="10750" width="8.875" style="57" customWidth="1"/>
    <col min="10751" max="10751" width="8.375" style="57" customWidth="1"/>
    <col min="10752" max="10752" width="9.125" style="57" customWidth="1"/>
    <col min="10753" max="10753" width="10.375" style="57" customWidth="1"/>
    <col min="10754" max="10755" width="9.625" style="57" customWidth="1"/>
    <col min="10756" max="10757" width="11.125" style="57" customWidth="1"/>
    <col min="10758" max="10758" width="9.125" style="57" customWidth="1"/>
    <col min="10759" max="10759" width="9.625" style="57" bestFit="1" customWidth="1"/>
    <col min="10760" max="10760" width="10.375" style="57" bestFit="1" customWidth="1"/>
    <col min="10761" max="10761" width="9.625" style="57" bestFit="1" customWidth="1"/>
    <col min="10762" max="11004" width="8.875" style="57"/>
    <col min="11005" max="11005" width="12.5" style="57" customWidth="1"/>
    <col min="11006" max="11006" width="8.875" style="57" customWidth="1"/>
    <col min="11007" max="11007" width="8.375" style="57" customWidth="1"/>
    <col min="11008" max="11008" width="9.125" style="57" customWidth="1"/>
    <col min="11009" max="11009" width="10.375" style="57" customWidth="1"/>
    <col min="11010" max="11011" width="9.625" style="57" customWidth="1"/>
    <col min="11012" max="11013" width="11.125" style="57" customWidth="1"/>
    <col min="11014" max="11014" width="9.125" style="57" customWidth="1"/>
    <col min="11015" max="11015" width="9.625" style="57" bestFit="1" customWidth="1"/>
    <col min="11016" max="11016" width="10.375" style="57" bestFit="1" customWidth="1"/>
    <col min="11017" max="11017" width="9.625" style="57" bestFit="1" customWidth="1"/>
    <col min="11018" max="11260" width="8.875" style="57"/>
    <col min="11261" max="11261" width="12.5" style="57" customWidth="1"/>
    <col min="11262" max="11262" width="8.875" style="57" customWidth="1"/>
    <col min="11263" max="11263" width="8.375" style="57" customWidth="1"/>
    <col min="11264" max="11264" width="9.125" style="57" customWidth="1"/>
    <col min="11265" max="11265" width="10.375" style="57" customWidth="1"/>
    <col min="11266" max="11267" width="9.625" style="57" customWidth="1"/>
    <col min="11268" max="11269" width="11.125" style="57" customWidth="1"/>
    <col min="11270" max="11270" width="9.125" style="57" customWidth="1"/>
    <col min="11271" max="11271" width="9.625" style="57" bestFit="1" customWidth="1"/>
    <col min="11272" max="11272" width="10.375" style="57" bestFit="1" customWidth="1"/>
    <col min="11273" max="11273" width="9.625" style="57" bestFit="1" customWidth="1"/>
    <col min="11274" max="11516" width="8.875" style="57"/>
    <col min="11517" max="11517" width="12.5" style="57" customWidth="1"/>
    <col min="11518" max="11518" width="8.875" style="57" customWidth="1"/>
    <col min="11519" max="11519" width="8.375" style="57" customWidth="1"/>
    <col min="11520" max="11520" width="9.125" style="57" customWidth="1"/>
    <col min="11521" max="11521" width="10.375" style="57" customWidth="1"/>
    <col min="11522" max="11523" width="9.625" style="57" customWidth="1"/>
    <col min="11524" max="11525" width="11.125" style="57" customWidth="1"/>
    <col min="11526" max="11526" width="9.125" style="57" customWidth="1"/>
    <col min="11527" max="11527" width="9.625" style="57" bestFit="1" customWidth="1"/>
    <col min="11528" max="11528" width="10.375" style="57" bestFit="1" customWidth="1"/>
    <col min="11529" max="11529" width="9.625" style="57" bestFit="1" customWidth="1"/>
    <col min="11530" max="11772" width="8.875" style="57"/>
    <col min="11773" max="11773" width="12.5" style="57" customWidth="1"/>
    <col min="11774" max="11774" width="8.875" style="57" customWidth="1"/>
    <col min="11775" max="11775" width="8.375" style="57" customWidth="1"/>
    <col min="11776" max="11776" width="9.125" style="57" customWidth="1"/>
    <col min="11777" max="11777" width="10.375" style="57" customWidth="1"/>
    <col min="11778" max="11779" width="9.625" style="57" customWidth="1"/>
    <col min="11780" max="11781" width="11.125" style="57" customWidth="1"/>
    <col min="11782" max="11782" width="9.125" style="57" customWidth="1"/>
    <col min="11783" max="11783" width="9.625" style="57" bestFit="1" customWidth="1"/>
    <col min="11784" max="11784" width="10.375" style="57" bestFit="1" customWidth="1"/>
    <col min="11785" max="11785" width="9.625" style="57" bestFit="1" customWidth="1"/>
    <col min="11786" max="12028" width="8.875" style="57"/>
    <col min="12029" max="12029" width="12.5" style="57" customWidth="1"/>
    <col min="12030" max="12030" width="8.875" style="57" customWidth="1"/>
    <col min="12031" max="12031" width="8.375" style="57" customWidth="1"/>
    <col min="12032" max="12032" width="9.125" style="57" customWidth="1"/>
    <col min="12033" max="12033" width="10.375" style="57" customWidth="1"/>
    <col min="12034" max="12035" width="9.625" style="57" customWidth="1"/>
    <col min="12036" max="12037" width="11.125" style="57" customWidth="1"/>
    <col min="12038" max="12038" width="9.125" style="57" customWidth="1"/>
    <col min="12039" max="12039" width="9.625" style="57" bestFit="1" customWidth="1"/>
    <col min="12040" max="12040" width="10.375" style="57" bestFit="1" customWidth="1"/>
    <col min="12041" max="12041" width="9.625" style="57" bestFit="1" customWidth="1"/>
    <col min="12042" max="12284" width="8.875" style="57"/>
    <col min="12285" max="12285" width="12.5" style="57" customWidth="1"/>
    <col min="12286" max="12286" width="8.875" style="57" customWidth="1"/>
    <col min="12287" max="12287" width="8.375" style="57" customWidth="1"/>
    <col min="12288" max="12288" width="9.125" style="57" customWidth="1"/>
    <col min="12289" max="12289" width="10.375" style="57" customWidth="1"/>
    <col min="12290" max="12291" width="9.625" style="57" customWidth="1"/>
    <col min="12292" max="12293" width="11.125" style="57" customWidth="1"/>
    <col min="12294" max="12294" width="9.125" style="57" customWidth="1"/>
    <col min="12295" max="12295" width="9.625" style="57" bestFit="1" customWidth="1"/>
    <col min="12296" max="12296" width="10.375" style="57" bestFit="1" customWidth="1"/>
    <col min="12297" max="12297" width="9.625" style="57" bestFit="1" customWidth="1"/>
    <col min="12298" max="12540" width="8.875" style="57"/>
    <col min="12541" max="12541" width="12.5" style="57" customWidth="1"/>
    <col min="12542" max="12542" width="8.875" style="57" customWidth="1"/>
    <col min="12543" max="12543" width="8.375" style="57" customWidth="1"/>
    <col min="12544" max="12544" width="9.125" style="57" customWidth="1"/>
    <col min="12545" max="12545" width="10.375" style="57" customWidth="1"/>
    <col min="12546" max="12547" width="9.625" style="57" customWidth="1"/>
    <col min="12548" max="12549" width="11.125" style="57" customWidth="1"/>
    <col min="12550" max="12550" width="9.125" style="57" customWidth="1"/>
    <col min="12551" max="12551" width="9.625" style="57" bestFit="1" customWidth="1"/>
    <col min="12552" max="12552" width="10.375" style="57" bestFit="1" customWidth="1"/>
    <col min="12553" max="12553" width="9.625" style="57" bestFit="1" customWidth="1"/>
    <col min="12554" max="12796" width="8.875" style="57"/>
    <col min="12797" max="12797" width="12.5" style="57" customWidth="1"/>
    <col min="12798" max="12798" width="8.875" style="57" customWidth="1"/>
    <col min="12799" max="12799" width="8.375" style="57" customWidth="1"/>
    <col min="12800" max="12800" width="9.125" style="57" customWidth="1"/>
    <col min="12801" max="12801" width="10.375" style="57" customWidth="1"/>
    <col min="12802" max="12803" width="9.625" style="57" customWidth="1"/>
    <col min="12804" max="12805" width="11.125" style="57" customWidth="1"/>
    <col min="12806" max="12806" width="9.125" style="57" customWidth="1"/>
    <col min="12807" max="12807" width="9.625" style="57" bestFit="1" customWidth="1"/>
    <col min="12808" max="12808" width="10.375" style="57" bestFit="1" customWidth="1"/>
    <col min="12809" max="12809" width="9.625" style="57" bestFit="1" customWidth="1"/>
    <col min="12810" max="13052" width="8.875" style="57"/>
    <col min="13053" max="13053" width="12.5" style="57" customWidth="1"/>
    <col min="13054" max="13054" width="8.875" style="57" customWidth="1"/>
    <col min="13055" max="13055" width="8.375" style="57" customWidth="1"/>
    <col min="13056" max="13056" width="9.125" style="57" customWidth="1"/>
    <col min="13057" max="13057" width="10.375" style="57" customWidth="1"/>
    <col min="13058" max="13059" width="9.625" style="57" customWidth="1"/>
    <col min="13060" max="13061" width="11.125" style="57" customWidth="1"/>
    <col min="13062" max="13062" width="9.125" style="57" customWidth="1"/>
    <col min="13063" max="13063" width="9.625" style="57" bestFit="1" customWidth="1"/>
    <col min="13064" max="13064" width="10.375" style="57" bestFit="1" customWidth="1"/>
    <col min="13065" max="13065" width="9.625" style="57" bestFit="1" customWidth="1"/>
    <col min="13066" max="13308" width="8.875" style="57"/>
    <col min="13309" max="13309" width="12.5" style="57" customWidth="1"/>
    <col min="13310" max="13310" width="8.875" style="57" customWidth="1"/>
    <col min="13311" max="13311" width="8.375" style="57" customWidth="1"/>
    <col min="13312" max="13312" width="9.125" style="57" customWidth="1"/>
    <col min="13313" max="13313" width="10.375" style="57" customWidth="1"/>
    <col min="13314" max="13315" width="9.625" style="57" customWidth="1"/>
    <col min="13316" max="13317" width="11.125" style="57" customWidth="1"/>
    <col min="13318" max="13318" width="9.125" style="57" customWidth="1"/>
    <col min="13319" max="13319" width="9.625" style="57" bestFit="1" customWidth="1"/>
    <col min="13320" max="13320" width="10.375" style="57" bestFit="1" customWidth="1"/>
    <col min="13321" max="13321" width="9.625" style="57" bestFit="1" customWidth="1"/>
    <col min="13322" max="13564" width="8.875" style="57"/>
    <col min="13565" max="13565" width="12.5" style="57" customWidth="1"/>
    <col min="13566" max="13566" width="8.875" style="57" customWidth="1"/>
    <col min="13567" max="13567" width="8.375" style="57" customWidth="1"/>
    <col min="13568" max="13568" width="9.125" style="57" customWidth="1"/>
    <col min="13569" max="13569" width="10.375" style="57" customWidth="1"/>
    <col min="13570" max="13571" width="9.625" style="57" customWidth="1"/>
    <col min="13572" max="13573" width="11.125" style="57" customWidth="1"/>
    <col min="13574" max="13574" width="9.125" style="57" customWidth="1"/>
    <col min="13575" max="13575" width="9.625" style="57" bestFit="1" customWidth="1"/>
    <col min="13576" max="13576" width="10.375" style="57" bestFit="1" customWidth="1"/>
    <col min="13577" max="13577" width="9.625" style="57" bestFit="1" customWidth="1"/>
    <col min="13578" max="13820" width="8.875" style="57"/>
    <col min="13821" max="13821" width="12.5" style="57" customWidth="1"/>
    <col min="13822" max="13822" width="8.875" style="57" customWidth="1"/>
    <col min="13823" max="13823" width="8.375" style="57" customWidth="1"/>
    <col min="13824" max="13824" width="9.125" style="57" customWidth="1"/>
    <col min="13825" max="13825" width="10.375" style="57" customWidth="1"/>
    <col min="13826" max="13827" width="9.625" style="57" customWidth="1"/>
    <col min="13828" max="13829" width="11.125" style="57" customWidth="1"/>
    <col min="13830" max="13830" width="9.125" style="57" customWidth="1"/>
    <col min="13831" max="13831" width="9.625" style="57" bestFit="1" customWidth="1"/>
    <col min="13832" max="13832" width="10.375" style="57" bestFit="1" customWidth="1"/>
    <col min="13833" max="13833" width="9.625" style="57" bestFit="1" customWidth="1"/>
    <col min="13834" max="14076" width="8.875" style="57"/>
    <col min="14077" max="14077" width="12.5" style="57" customWidth="1"/>
    <col min="14078" max="14078" width="8.875" style="57" customWidth="1"/>
    <col min="14079" max="14079" width="8.375" style="57" customWidth="1"/>
    <col min="14080" max="14080" width="9.125" style="57" customWidth="1"/>
    <col min="14081" max="14081" width="10.375" style="57" customWidth="1"/>
    <col min="14082" max="14083" width="9.625" style="57" customWidth="1"/>
    <col min="14084" max="14085" width="11.125" style="57" customWidth="1"/>
    <col min="14086" max="14086" width="9.125" style="57" customWidth="1"/>
    <col min="14087" max="14087" width="9.625" style="57" bestFit="1" customWidth="1"/>
    <col min="14088" max="14088" width="10.375" style="57" bestFit="1" customWidth="1"/>
    <col min="14089" max="14089" width="9.625" style="57" bestFit="1" customWidth="1"/>
    <col min="14090" max="14332" width="8.875" style="57"/>
    <col min="14333" max="14333" width="12.5" style="57" customWidth="1"/>
    <col min="14334" max="14334" width="8.875" style="57" customWidth="1"/>
    <col min="14335" max="14335" width="8.375" style="57" customWidth="1"/>
    <col min="14336" max="14336" width="9.125" style="57" customWidth="1"/>
    <col min="14337" max="14337" width="10.375" style="57" customWidth="1"/>
    <col min="14338" max="14339" width="9.625" style="57" customWidth="1"/>
    <col min="14340" max="14341" width="11.125" style="57" customWidth="1"/>
    <col min="14342" max="14342" width="9.125" style="57" customWidth="1"/>
    <col min="14343" max="14343" width="9.625" style="57" bestFit="1" customWidth="1"/>
    <col min="14344" max="14344" width="10.375" style="57" bestFit="1" customWidth="1"/>
    <col min="14345" max="14345" width="9.625" style="57" bestFit="1" customWidth="1"/>
    <col min="14346" max="14588" width="8.875" style="57"/>
    <col min="14589" max="14589" width="12.5" style="57" customWidth="1"/>
    <col min="14590" max="14590" width="8.875" style="57" customWidth="1"/>
    <col min="14591" max="14591" width="8.375" style="57" customWidth="1"/>
    <col min="14592" max="14592" width="9.125" style="57" customWidth="1"/>
    <col min="14593" max="14593" width="10.375" style="57" customWidth="1"/>
    <col min="14594" max="14595" width="9.625" style="57" customWidth="1"/>
    <col min="14596" max="14597" width="11.125" style="57" customWidth="1"/>
    <col min="14598" max="14598" width="9.125" style="57" customWidth="1"/>
    <col min="14599" max="14599" width="9.625" style="57" bestFit="1" customWidth="1"/>
    <col min="14600" max="14600" width="10.375" style="57" bestFit="1" customWidth="1"/>
    <col min="14601" max="14601" width="9.625" style="57" bestFit="1" customWidth="1"/>
    <col min="14602" max="14844" width="8.875" style="57"/>
    <col min="14845" max="14845" width="12.5" style="57" customWidth="1"/>
    <col min="14846" max="14846" width="8.875" style="57" customWidth="1"/>
    <col min="14847" max="14847" width="8.375" style="57" customWidth="1"/>
    <col min="14848" max="14848" width="9.125" style="57" customWidth="1"/>
    <col min="14849" max="14849" width="10.375" style="57" customWidth="1"/>
    <col min="14850" max="14851" width="9.625" style="57" customWidth="1"/>
    <col min="14852" max="14853" width="11.125" style="57" customWidth="1"/>
    <col min="14854" max="14854" width="9.125" style="57" customWidth="1"/>
    <col min="14855" max="14855" width="9.625" style="57" bestFit="1" customWidth="1"/>
    <col min="14856" max="14856" width="10.375" style="57" bestFit="1" customWidth="1"/>
    <col min="14857" max="14857" width="9.625" style="57" bestFit="1" customWidth="1"/>
    <col min="14858" max="15100" width="8.875" style="57"/>
    <col min="15101" max="15101" width="12.5" style="57" customWidth="1"/>
    <col min="15102" max="15102" width="8.875" style="57" customWidth="1"/>
    <col min="15103" max="15103" width="8.375" style="57" customWidth="1"/>
    <col min="15104" max="15104" width="9.125" style="57" customWidth="1"/>
    <col min="15105" max="15105" width="10.375" style="57" customWidth="1"/>
    <col min="15106" max="15107" width="9.625" style="57" customWidth="1"/>
    <col min="15108" max="15109" width="11.125" style="57" customWidth="1"/>
    <col min="15110" max="15110" width="9.125" style="57" customWidth="1"/>
    <col min="15111" max="15111" width="9.625" style="57" bestFit="1" customWidth="1"/>
    <col min="15112" max="15112" width="10.375" style="57" bestFit="1" customWidth="1"/>
    <col min="15113" max="15113" width="9.625" style="57" bestFit="1" customWidth="1"/>
    <col min="15114" max="15356" width="8.875" style="57"/>
    <col min="15357" max="15357" width="12.5" style="57" customWidth="1"/>
    <col min="15358" max="15358" width="8.875" style="57" customWidth="1"/>
    <col min="15359" max="15359" width="8.375" style="57" customWidth="1"/>
    <col min="15360" max="15360" width="9.125" style="57" customWidth="1"/>
    <col min="15361" max="15361" width="10.375" style="57" customWidth="1"/>
    <col min="15362" max="15363" width="9.625" style="57" customWidth="1"/>
    <col min="15364" max="15365" width="11.125" style="57" customWidth="1"/>
    <col min="15366" max="15366" width="9.125" style="57" customWidth="1"/>
    <col min="15367" max="15367" width="9.625" style="57" bestFit="1" customWidth="1"/>
    <col min="15368" max="15368" width="10.375" style="57" bestFit="1" customWidth="1"/>
    <col min="15369" max="15369" width="9.625" style="57" bestFit="1" customWidth="1"/>
    <col min="15370" max="15612" width="8.875" style="57"/>
    <col min="15613" max="15613" width="12.5" style="57" customWidth="1"/>
    <col min="15614" max="15614" width="8.875" style="57" customWidth="1"/>
    <col min="15615" max="15615" width="8.375" style="57" customWidth="1"/>
    <col min="15616" max="15616" width="9.125" style="57" customWidth="1"/>
    <col min="15617" max="15617" width="10.375" style="57" customWidth="1"/>
    <col min="15618" max="15619" width="9.625" style="57" customWidth="1"/>
    <col min="15620" max="15621" width="11.125" style="57" customWidth="1"/>
    <col min="15622" max="15622" width="9.125" style="57" customWidth="1"/>
    <col min="15623" max="15623" width="9.625" style="57" bestFit="1" customWidth="1"/>
    <col min="15624" max="15624" width="10.375" style="57" bestFit="1" customWidth="1"/>
    <col min="15625" max="15625" width="9.625" style="57" bestFit="1" customWidth="1"/>
    <col min="15626" max="15868" width="8.875" style="57"/>
    <col min="15869" max="15869" width="12.5" style="57" customWidth="1"/>
    <col min="15870" max="15870" width="8.875" style="57" customWidth="1"/>
    <col min="15871" max="15871" width="8.375" style="57" customWidth="1"/>
    <col min="15872" max="15872" width="9.125" style="57" customWidth="1"/>
    <col min="15873" max="15873" width="10.375" style="57" customWidth="1"/>
    <col min="15874" max="15875" width="9.625" style="57" customWidth="1"/>
    <col min="15876" max="15877" width="11.125" style="57" customWidth="1"/>
    <col min="15878" max="15878" width="9.125" style="57" customWidth="1"/>
    <col min="15879" max="15879" width="9.625" style="57" bestFit="1" customWidth="1"/>
    <col min="15880" max="15880" width="10.375" style="57" bestFit="1" customWidth="1"/>
    <col min="15881" max="15881" width="9.625" style="57" bestFit="1" customWidth="1"/>
    <col min="15882" max="16124" width="8.875" style="57"/>
    <col min="16125" max="16125" width="12.5" style="57" customWidth="1"/>
    <col min="16126" max="16126" width="8.875" style="57" customWidth="1"/>
    <col min="16127" max="16127" width="8.375" style="57" customWidth="1"/>
    <col min="16128" max="16128" width="9.125" style="57" customWidth="1"/>
    <col min="16129" max="16129" width="10.375" style="57" customWidth="1"/>
    <col min="16130" max="16131" width="9.625" style="57" customWidth="1"/>
    <col min="16132" max="16133" width="11.125" style="57" customWidth="1"/>
    <col min="16134" max="16134" width="9.125" style="57" customWidth="1"/>
    <col min="16135" max="16135" width="9.625" style="57" bestFit="1" customWidth="1"/>
    <col min="16136" max="16136" width="10.375" style="57" bestFit="1" customWidth="1"/>
    <col min="16137" max="16137" width="9.625" style="57" bestFit="1" customWidth="1"/>
    <col min="16138" max="16381" width="8.875" style="57"/>
    <col min="16382" max="16382" width="8.875" style="57" customWidth="1"/>
    <col min="16383" max="16384" width="8.875" style="57"/>
  </cols>
  <sheetData>
    <row r="1" spans="1:15" ht="30.6" customHeight="1">
      <c r="A1" s="262" t="s">
        <v>416</v>
      </c>
      <c r="B1" s="262"/>
      <c r="C1" s="262"/>
      <c r="D1" s="262"/>
      <c r="E1" s="262"/>
      <c r="F1" s="262"/>
      <c r="G1" s="262"/>
      <c r="H1" s="262"/>
      <c r="I1" s="262"/>
      <c r="J1" s="262"/>
      <c r="K1" s="262"/>
      <c r="L1" s="262"/>
      <c r="M1" s="262"/>
      <c r="N1" s="262"/>
      <c r="O1" s="225" t="s">
        <v>413</v>
      </c>
    </row>
    <row r="2" spans="1:15" ht="24.75" customHeight="1">
      <c r="A2" s="263"/>
      <c r="B2" s="268" t="s">
        <v>51</v>
      </c>
      <c r="C2" s="268"/>
      <c r="D2" s="268"/>
      <c r="E2" s="268"/>
      <c r="F2" s="268"/>
      <c r="G2" s="296" t="s">
        <v>144</v>
      </c>
      <c r="H2" s="265"/>
      <c r="I2" s="265"/>
      <c r="J2" s="265"/>
      <c r="K2" s="265"/>
      <c r="L2" s="265"/>
      <c r="M2" s="266" t="s">
        <v>50</v>
      </c>
      <c r="N2" s="266"/>
    </row>
    <row r="3" spans="1:15" ht="23.1" customHeight="1">
      <c r="A3" s="264"/>
      <c r="B3" s="270" t="s">
        <v>49</v>
      </c>
      <c r="C3" s="270"/>
      <c r="D3" s="270"/>
      <c r="E3" s="267" t="s">
        <v>231</v>
      </c>
      <c r="F3" s="297"/>
      <c r="G3" s="267" t="s">
        <v>126</v>
      </c>
      <c r="H3" s="266"/>
      <c r="I3" s="267" t="s">
        <v>153</v>
      </c>
      <c r="J3" s="266"/>
      <c r="K3" s="267" t="s">
        <v>128</v>
      </c>
      <c r="L3" s="266"/>
      <c r="M3" s="267" t="s">
        <v>154</v>
      </c>
      <c r="N3" s="266"/>
    </row>
    <row r="4" spans="1:15" ht="23.1" customHeight="1">
      <c r="A4" s="264"/>
      <c r="B4" s="106" t="s">
        <v>142</v>
      </c>
      <c r="C4" s="107" t="s">
        <v>143</v>
      </c>
      <c r="D4" s="108" t="s">
        <v>9</v>
      </c>
      <c r="E4" s="94" t="s">
        <v>48</v>
      </c>
      <c r="F4" s="10" t="s">
        <v>9</v>
      </c>
      <c r="G4" s="94" t="s">
        <v>48</v>
      </c>
      <c r="H4" s="10" t="s">
        <v>9</v>
      </c>
      <c r="I4" s="94" t="s">
        <v>48</v>
      </c>
      <c r="J4" s="10" t="s">
        <v>9</v>
      </c>
      <c r="K4" s="94" t="s">
        <v>48</v>
      </c>
      <c r="L4" s="10" t="s">
        <v>9</v>
      </c>
      <c r="M4" s="12" t="s">
        <v>47</v>
      </c>
      <c r="N4" s="10" t="s">
        <v>9</v>
      </c>
    </row>
    <row r="5" spans="1:15" ht="18.75" customHeight="1">
      <c r="A5" s="2" t="s">
        <v>7</v>
      </c>
      <c r="B5" s="21">
        <v>48357</v>
      </c>
      <c r="C5" s="21">
        <v>4741</v>
      </c>
      <c r="D5" s="20">
        <f t="shared" ref="D5:D12" si="0">C5/B5*100</f>
        <v>9.8041648572078497</v>
      </c>
      <c r="E5" s="21">
        <v>297</v>
      </c>
      <c r="F5" s="20">
        <v>3.187379265936896</v>
      </c>
      <c r="G5" s="21">
        <v>54</v>
      </c>
      <c r="H5" s="95">
        <v>0.80597014925373134</v>
      </c>
      <c r="I5" s="21">
        <v>26</v>
      </c>
      <c r="J5" s="20">
        <v>3.857566765578635</v>
      </c>
      <c r="K5" s="21">
        <v>1435</v>
      </c>
      <c r="L5" s="20">
        <v>4.1975019744347266</v>
      </c>
      <c r="M5" s="30">
        <v>1002</v>
      </c>
      <c r="N5" s="20">
        <v>6.1284403669724767</v>
      </c>
      <c r="O5" s="166"/>
    </row>
    <row r="6" spans="1:15" ht="18.75" customHeight="1">
      <c r="A6" s="2" t="s">
        <v>6</v>
      </c>
      <c r="B6" s="21">
        <v>51028</v>
      </c>
      <c r="C6" s="21">
        <v>5851</v>
      </c>
      <c r="D6" s="20">
        <f t="shared" si="0"/>
        <v>11.466253821431371</v>
      </c>
      <c r="E6" s="21">
        <v>397</v>
      </c>
      <c r="F6" s="20">
        <v>4.7015632401705352</v>
      </c>
      <c r="G6" s="21">
        <v>48</v>
      </c>
      <c r="H6" s="95">
        <v>0.80294412847106056</v>
      </c>
      <c r="I6" s="21">
        <v>18</v>
      </c>
      <c r="J6" s="20">
        <v>2.8938906752411575</v>
      </c>
      <c r="K6" s="21">
        <v>1665</v>
      </c>
      <c r="L6" s="20">
        <v>4.8342140409964571</v>
      </c>
      <c r="M6" s="30">
        <v>1169</v>
      </c>
      <c r="N6" s="20">
        <v>6.6458214894826604</v>
      </c>
      <c r="O6" s="166"/>
    </row>
    <row r="7" spans="1:15" ht="18.75" customHeight="1">
      <c r="A7" s="2" t="s">
        <v>5</v>
      </c>
      <c r="B7" s="128">
        <v>47191</v>
      </c>
      <c r="C7" s="21">
        <v>5862</v>
      </c>
      <c r="D7" s="20">
        <f t="shared" si="0"/>
        <v>12.421860100442881</v>
      </c>
      <c r="E7" s="21">
        <v>286</v>
      </c>
      <c r="F7" s="20">
        <v>3.4734029633228083</v>
      </c>
      <c r="G7" s="21">
        <v>71</v>
      </c>
      <c r="H7" s="95">
        <v>1.0573343261355175</v>
      </c>
      <c r="I7" s="21">
        <v>29</v>
      </c>
      <c r="J7" s="20">
        <v>4.53125</v>
      </c>
      <c r="K7" s="21">
        <v>1839</v>
      </c>
      <c r="L7" s="20">
        <v>5.4169489528410262</v>
      </c>
      <c r="M7" s="30">
        <v>1433</v>
      </c>
      <c r="N7" s="20">
        <v>8.1843623279456281</v>
      </c>
      <c r="O7" s="166"/>
    </row>
    <row r="8" spans="1:15" ht="18.75" customHeight="1">
      <c r="A8" s="2" t="s">
        <v>4</v>
      </c>
      <c r="B8" s="21">
        <v>42935</v>
      </c>
      <c r="C8" s="21">
        <v>5179</v>
      </c>
      <c r="D8" s="20">
        <f t="shared" si="0"/>
        <v>12.062419937114242</v>
      </c>
      <c r="E8" s="21">
        <v>324</v>
      </c>
      <c r="F8" s="20">
        <v>3.6148610956153071</v>
      </c>
      <c r="G8" s="21">
        <v>82</v>
      </c>
      <c r="H8" s="95">
        <v>1.0630023334197563</v>
      </c>
      <c r="I8" s="21">
        <v>34</v>
      </c>
      <c r="J8" s="20">
        <v>4.788732394366197</v>
      </c>
      <c r="K8" s="21">
        <v>2030</v>
      </c>
      <c r="L8" s="20">
        <v>5.8695966459447737</v>
      </c>
      <c r="M8" s="30">
        <v>1565</v>
      </c>
      <c r="N8" s="20">
        <v>8.1218537547355858</v>
      </c>
      <c r="O8" s="166"/>
    </row>
    <row r="9" spans="1:15" ht="18.75" customHeight="1">
      <c r="A9" s="2" t="s">
        <v>257</v>
      </c>
      <c r="B9" s="21">
        <v>46358</v>
      </c>
      <c r="C9" s="21">
        <v>5482</v>
      </c>
      <c r="D9" s="20">
        <f t="shared" si="0"/>
        <v>11.825359161309807</v>
      </c>
      <c r="E9" s="21">
        <v>265</v>
      </c>
      <c r="F9" s="20">
        <v>3.1747933389241645</v>
      </c>
      <c r="G9" s="21">
        <v>101</v>
      </c>
      <c r="H9" s="95">
        <v>1.5029761904761905</v>
      </c>
      <c r="I9" s="21">
        <v>37</v>
      </c>
      <c r="J9" s="20">
        <v>5.967741935483871</v>
      </c>
      <c r="K9" s="21">
        <v>2232</v>
      </c>
      <c r="L9" s="20">
        <v>6.1497768226153084</v>
      </c>
      <c r="M9" s="30">
        <v>1446</v>
      </c>
      <c r="N9" s="20">
        <v>8.0646960401561643</v>
      </c>
      <c r="O9" s="166"/>
    </row>
    <row r="10" spans="1:15" ht="18.75" customHeight="1">
      <c r="A10" s="2" t="s">
        <v>2</v>
      </c>
      <c r="B10" s="21">
        <v>45507</v>
      </c>
      <c r="C10" s="21">
        <v>5643</v>
      </c>
      <c r="D10" s="20">
        <f t="shared" si="0"/>
        <v>12.400290065264684</v>
      </c>
      <c r="E10" s="21">
        <v>467</v>
      </c>
      <c r="F10" s="20">
        <v>5.3994681466065435</v>
      </c>
      <c r="G10" s="21">
        <v>92</v>
      </c>
      <c r="H10" s="95">
        <v>1.8359608860506884</v>
      </c>
      <c r="I10" s="21">
        <v>36</v>
      </c>
      <c r="J10" s="20">
        <v>7.4844074844074848</v>
      </c>
      <c r="K10" s="21">
        <v>2395</v>
      </c>
      <c r="L10" s="20">
        <v>6.6231575454218632</v>
      </c>
      <c r="M10" s="30">
        <v>1387</v>
      </c>
      <c r="N10" s="20">
        <v>8.4579239641178994</v>
      </c>
      <c r="O10" s="166"/>
    </row>
    <row r="11" spans="1:15" ht="18.75" customHeight="1">
      <c r="A11" s="2" t="s">
        <v>1</v>
      </c>
      <c r="B11" s="21">
        <v>42324</v>
      </c>
      <c r="C11" s="21">
        <v>5872</v>
      </c>
      <c r="D11" s="20">
        <f t="shared" si="0"/>
        <v>13.873924959833664</v>
      </c>
      <c r="E11" s="21">
        <v>335</v>
      </c>
      <c r="F11" s="20">
        <v>4.1134577603143416</v>
      </c>
      <c r="G11" s="21">
        <v>72</v>
      </c>
      <c r="H11" s="95">
        <v>1.9017432646592711</v>
      </c>
      <c r="I11" s="21">
        <v>30</v>
      </c>
      <c r="J11" s="20">
        <v>7.5566750629722925</v>
      </c>
      <c r="K11" s="21">
        <v>2547</v>
      </c>
      <c r="L11" s="20">
        <v>7.3250697420264004</v>
      </c>
      <c r="M11" s="30">
        <v>1757</v>
      </c>
      <c r="N11" s="20">
        <v>9.8304705421585634</v>
      </c>
      <c r="O11" s="166"/>
    </row>
    <row r="12" spans="1:15" ht="18.75" customHeight="1">
      <c r="A12" s="2" t="s">
        <v>0</v>
      </c>
      <c r="B12" s="21">
        <v>39577</v>
      </c>
      <c r="C12" s="21">
        <v>5373</v>
      </c>
      <c r="D12" s="20">
        <f t="shared" si="0"/>
        <v>13.576066907547313</v>
      </c>
      <c r="E12" s="21">
        <v>315</v>
      </c>
      <c r="F12" s="20">
        <v>4.2561815970814756</v>
      </c>
      <c r="G12" s="21">
        <v>97</v>
      </c>
      <c r="H12" s="95">
        <v>2.6351534908992122</v>
      </c>
      <c r="I12" s="21">
        <v>26</v>
      </c>
      <c r="J12" s="20">
        <v>7.5144508670520231</v>
      </c>
      <c r="K12" s="21">
        <v>2565</v>
      </c>
      <c r="L12" s="20">
        <v>7.8809106830122584</v>
      </c>
      <c r="M12" s="30">
        <v>1932</v>
      </c>
      <c r="N12" s="20">
        <v>10.196864939040481</v>
      </c>
      <c r="O12" s="166"/>
    </row>
    <row r="13" spans="1:15" ht="18.75" customHeight="1">
      <c r="A13" s="2" t="s">
        <v>228</v>
      </c>
      <c r="B13" s="21">
        <v>33753</v>
      </c>
      <c r="C13" s="21">
        <v>4757</v>
      </c>
      <c r="D13" s="20">
        <f>C13/B13*100</f>
        <v>14.093562053743373</v>
      </c>
      <c r="E13" s="21">
        <v>275</v>
      </c>
      <c r="F13" s="20">
        <v>4.1210849692791847</v>
      </c>
      <c r="G13" s="21">
        <v>445</v>
      </c>
      <c r="H13" s="95">
        <v>3.5424295494348037</v>
      </c>
      <c r="I13" s="21">
        <v>89</v>
      </c>
      <c r="J13" s="20">
        <v>4.0307971014492754</v>
      </c>
      <c r="K13" s="21">
        <v>2390</v>
      </c>
      <c r="L13" s="20">
        <v>9.4762301256889092</v>
      </c>
      <c r="M13" s="30">
        <v>1656</v>
      </c>
      <c r="N13" s="20">
        <v>9.469350411710888</v>
      </c>
      <c r="O13" s="166"/>
    </row>
    <row r="14" spans="1:15" ht="18.75" customHeight="1">
      <c r="A14" s="1" t="s">
        <v>247</v>
      </c>
      <c r="B14" s="124">
        <v>35787</v>
      </c>
      <c r="C14" s="23">
        <v>5625</v>
      </c>
      <c r="D14" s="125">
        <f>C14/B14*100</f>
        <v>15.717998155754884</v>
      </c>
      <c r="E14" s="23">
        <v>406</v>
      </c>
      <c r="F14" s="24">
        <v>5.9045956951716096</v>
      </c>
      <c r="G14" s="23">
        <v>482</v>
      </c>
      <c r="H14" s="96">
        <v>3.5706348618416177</v>
      </c>
      <c r="I14" s="23">
        <v>58</v>
      </c>
      <c r="J14" s="24">
        <v>3.5344302254722701</v>
      </c>
      <c r="K14" s="23">
        <v>3030</v>
      </c>
      <c r="L14" s="24">
        <v>10.034441647900399</v>
      </c>
      <c r="M14" s="31">
        <v>1663</v>
      </c>
      <c r="N14" s="24">
        <v>10.2844774273346</v>
      </c>
      <c r="O14" s="166"/>
    </row>
    <row r="15" spans="1:15" s="9" customFormat="1">
      <c r="A15" s="97" t="s">
        <v>133</v>
      </c>
      <c r="B15" s="97"/>
      <c r="C15" s="77"/>
      <c r="D15" s="98"/>
      <c r="E15" s="77"/>
      <c r="F15" s="98"/>
      <c r="G15" s="77"/>
      <c r="H15" s="98"/>
      <c r="I15" s="77"/>
      <c r="J15" s="98"/>
      <c r="K15" s="77"/>
      <c r="L15" s="98"/>
      <c r="M15" s="77"/>
      <c r="N15" s="98"/>
    </row>
    <row r="16" spans="1:15" s="60" customFormat="1" ht="70.5" customHeight="1">
      <c r="A16" s="298" t="s">
        <v>377</v>
      </c>
      <c r="B16" s="298"/>
      <c r="C16" s="298"/>
      <c r="D16" s="298"/>
      <c r="E16" s="298"/>
      <c r="F16" s="298"/>
      <c r="G16" s="298"/>
      <c r="H16" s="298"/>
      <c r="I16" s="298"/>
      <c r="J16" s="298"/>
      <c r="K16" s="298"/>
      <c r="L16" s="298"/>
      <c r="M16" s="298"/>
      <c r="N16" s="298"/>
    </row>
    <row r="17" spans="1:14">
      <c r="A17" s="293" t="s">
        <v>130</v>
      </c>
      <c r="B17" s="293"/>
      <c r="C17" s="294"/>
      <c r="D17" s="294"/>
      <c r="E17" s="294"/>
      <c r="F17" s="294"/>
      <c r="G17" s="294"/>
      <c r="H17" s="294"/>
      <c r="I17" s="294"/>
      <c r="J17" s="294"/>
      <c r="K17" s="295"/>
      <c r="L17" s="295"/>
      <c r="M17" s="295"/>
      <c r="N17" s="295"/>
    </row>
    <row r="18" spans="1:14">
      <c r="A18" s="293" t="s">
        <v>131</v>
      </c>
      <c r="B18" s="293"/>
      <c r="C18" s="293"/>
      <c r="D18" s="293"/>
      <c r="E18" s="293"/>
      <c r="F18" s="293"/>
      <c r="G18" s="293"/>
      <c r="H18" s="293"/>
      <c r="I18" s="293"/>
      <c r="J18" s="293"/>
      <c r="K18" s="293"/>
      <c r="L18" s="293"/>
      <c r="M18" s="293"/>
      <c r="N18" s="293"/>
    </row>
    <row r="19" spans="1:14">
      <c r="A19" s="293" t="s">
        <v>132</v>
      </c>
      <c r="B19" s="293"/>
      <c r="C19" s="293"/>
      <c r="D19" s="293"/>
      <c r="E19" s="293"/>
      <c r="F19" s="293"/>
      <c r="G19" s="293"/>
      <c r="H19" s="293"/>
      <c r="I19" s="293"/>
      <c r="J19" s="293"/>
      <c r="K19" s="293"/>
      <c r="L19" s="293"/>
      <c r="M19" s="293"/>
      <c r="N19" s="293"/>
    </row>
  </sheetData>
  <mergeCells count="15">
    <mergeCell ref="B3:D3"/>
    <mergeCell ref="A17:N17"/>
    <mergeCell ref="A18:N18"/>
    <mergeCell ref="A19:N19"/>
    <mergeCell ref="A1:N1"/>
    <mergeCell ref="A2:A4"/>
    <mergeCell ref="G2:L2"/>
    <mergeCell ref="M2:N2"/>
    <mergeCell ref="E3:F3"/>
    <mergeCell ref="G3:H3"/>
    <mergeCell ref="I3:J3"/>
    <mergeCell ref="K3:L3"/>
    <mergeCell ref="M3:N3"/>
    <mergeCell ref="A16:N16"/>
    <mergeCell ref="B2:F2"/>
  </mergeCells>
  <phoneticPr fontId="19" type="noConversion"/>
  <hyperlinks>
    <hyperlink ref="O1" location="本篇表次!A1" display="回本篇表次"/>
  </hyperlinks>
  <printOptions horizontalCentered="1" verticalCentered="1"/>
  <pageMargins left="0.39370078740157483" right="0.39370078740157483" top="0.74803149606299213" bottom="0.74803149606299213" header="0.31496062992125984" footer="0.31496062992125984"/>
  <pageSetup paperSize="224" scale="73" firstPageNumber="262" orientation="landscape" r:id="rId1"/>
  <headerFooter differentOddEven="1" scaleWithDoc="0">
    <oddHeader>&amp;L&amp;"Times New Roman,標準"&amp;8 107&amp;"標楷體,標準"年犯罪狀況及其分析</oddHeader>
    <evenHeader>&amp;R&amp;"標楷體,標準"&amp;8第四篇　特定類型犯罪者之犯罪趨勢與處遇</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17"/>
  <sheetViews>
    <sheetView showGridLines="0" zoomScale="110" zoomScaleNormal="110" workbookViewId="0">
      <selection activeCell="L1" sqref="L1"/>
    </sheetView>
  </sheetViews>
  <sheetFormatPr defaultColWidth="8.875" defaultRowHeight="15.75"/>
  <cols>
    <col min="1" max="1" width="10" style="57" customWidth="1"/>
    <col min="2" max="2" width="9.625" style="93" customWidth="1"/>
    <col min="3" max="11" width="9.625" style="57" customWidth="1"/>
    <col min="12" max="12" width="12.75" style="57" bestFit="1" customWidth="1"/>
    <col min="13" max="254" width="8.875" style="57"/>
    <col min="255" max="255" width="13.5" style="57" customWidth="1"/>
    <col min="256" max="256" width="3.125" style="57" customWidth="1"/>
    <col min="257" max="257" width="8.375" style="57" customWidth="1"/>
    <col min="258" max="258" width="8.625" style="57" customWidth="1"/>
    <col min="259" max="259" width="7.5" style="57" customWidth="1"/>
    <col min="260" max="260" width="6.875" style="57" customWidth="1"/>
    <col min="261" max="261" width="7.5" style="57" customWidth="1"/>
    <col min="262" max="263" width="11.125" style="57" customWidth="1"/>
    <col min="264" max="264" width="10.375" style="57" customWidth="1"/>
    <col min="265" max="265" width="9.5" style="57" bestFit="1" customWidth="1"/>
    <col min="266" max="266" width="9.375" style="57" bestFit="1" customWidth="1"/>
    <col min="267" max="267" width="9.5" style="57" bestFit="1" customWidth="1"/>
    <col min="268" max="510" width="8.875" style="57"/>
    <col min="511" max="511" width="13.5" style="57" customWidth="1"/>
    <col min="512" max="512" width="3.125" style="57" customWidth="1"/>
    <col min="513" max="513" width="8.375" style="57" customWidth="1"/>
    <col min="514" max="514" width="8.625" style="57" customWidth="1"/>
    <col min="515" max="515" width="7.5" style="57" customWidth="1"/>
    <col min="516" max="516" width="6.875" style="57" customWidth="1"/>
    <col min="517" max="517" width="7.5" style="57" customWidth="1"/>
    <col min="518" max="519" width="11.125" style="57" customWidth="1"/>
    <col min="520" max="520" width="10.375" style="57" customWidth="1"/>
    <col min="521" max="521" width="9.5" style="57" bestFit="1" customWidth="1"/>
    <col min="522" max="522" width="9.375" style="57" bestFit="1" customWidth="1"/>
    <col min="523" max="523" width="9.5" style="57" bestFit="1" customWidth="1"/>
    <col min="524" max="766" width="8.875" style="57"/>
    <col min="767" max="767" width="13.5" style="57" customWidth="1"/>
    <col min="768" max="768" width="3.125" style="57" customWidth="1"/>
    <col min="769" max="769" width="8.375" style="57" customWidth="1"/>
    <col min="770" max="770" width="8.625" style="57" customWidth="1"/>
    <col min="771" max="771" width="7.5" style="57" customWidth="1"/>
    <col min="772" max="772" width="6.875" style="57" customWidth="1"/>
    <col min="773" max="773" width="7.5" style="57" customWidth="1"/>
    <col min="774" max="775" width="11.125" style="57" customWidth="1"/>
    <col min="776" max="776" width="10.375" style="57" customWidth="1"/>
    <col min="777" max="777" width="9.5" style="57" bestFit="1" customWidth="1"/>
    <col min="778" max="778" width="9.375" style="57" bestFit="1" customWidth="1"/>
    <col min="779" max="779" width="9.5" style="57" bestFit="1" customWidth="1"/>
    <col min="780" max="1022" width="8.875" style="57"/>
    <col min="1023" max="1023" width="13.5" style="57" customWidth="1"/>
    <col min="1024" max="1024" width="3.125" style="57" customWidth="1"/>
    <col min="1025" max="1025" width="8.375" style="57" customWidth="1"/>
    <col min="1026" max="1026" width="8.625" style="57" customWidth="1"/>
    <col min="1027" max="1027" width="7.5" style="57" customWidth="1"/>
    <col min="1028" max="1028" width="6.875" style="57" customWidth="1"/>
    <col min="1029" max="1029" width="7.5" style="57" customWidth="1"/>
    <col min="1030" max="1031" width="11.125" style="57" customWidth="1"/>
    <col min="1032" max="1032" width="10.375" style="57" customWidth="1"/>
    <col min="1033" max="1033" width="9.5" style="57" bestFit="1" customWidth="1"/>
    <col min="1034" max="1034" width="9.375" style="57" bestFit="1" customWidth="1"/>
    <col min="1035" max="1035" width="9.5" style="57" bestFit="1" customWidth="1"/>
    <col min="1036" max="1278" width="8.875" style="57"/>
    <col min="1279" max="1279" width="13.5" style="57" customWidth="1"/>
    <col min="1280" max="1280" width="3.125" style="57" customWidth="1"/>
    <col min="1281" max="1281" width="8.375" style="57" customWidth="1"/>
    <col min="1282" max="1282" width="8.625" style="57" customWidth="1"/>
    <col min="1283" max="1283" width="7.5" style="57" customWidth="1"/>
    <col min="1284" max="1284" width="6.875" style="57" customWidth="1"/>
    <col min="1285" max="1285" width="7.5" style="57" customWidth="1"/>
    <col min="1286" max="1287" width="11.125" style="57" customWidth="1"/>
    <col min="1288" max="1288" width="10.375" style="57" customWidth="1"/>
    <col min="1289" max="1289" width="9.5" style="57" bestFit="1" customWidth="1"/>
    <col min="1290" max="1290" width="9.375" style="57" bestFit="1" customWidth="1"/>
    <col min="1291" max="1291" width="9.5" style="57" bestFit="1" customWidth="1"/>
    <col min="1292" max="1534" width="8.875" style="57"/>
    <col min="1535" max="1535" width="13.5" style="57" customWidth="1"/>
    <col min="1536" max="1536" width="3.125" style="57" customWidth="1"/>
    <col min="1537" max="1537" width="8.375" style="57" customWidth="1"/>
    <col min="1538" max="1538" width="8.625" style="57" customWidth="1"/>
    <col min="1539" max="1539" width="7.5" style="57" customWidth="1"/>
    <col min="1540" max="1540" width="6.875" style="57" customWidth="1"/>
    <col min="1541" max="1541" width="7.5" style="57" customWidth="1"/>
    <col min="1542" max="1543" width="11.125" style="57" customWidth="1"/>
    <col min="1544" max="1544" width="10.375" style="57" customWidth="1"/>
    <col min="1545" max="1545" width="9.5" style="57" bestFit="1" customWidth="1"/>
    <col min="1546" max="1546" width="9.375" style="57" bestFit="1" customWidth="1"/>
    <col min="1547" max="1547" width="9.5" style="57" bestFit="1" customWidth="1"/>
    <col min="1548" max="1790" width="8.875" style="57"/>
    <col min="1791" max="1791" width="13.5" style="57" customWidth="1"/>
    <col min="1792" max="1792" width="3.125" style="57" customWidth="1"/>
    <col min="1793" max="1793" width="8.375" style="57" customWidth="1"/>
    <col min="1794" max="1794" width="8.625" style="57" customWidth="1"/>
    <col min="1795" max="1795" width="7.5" style="57" customWidth="1"/>
    <col min="1796" max="1796" width="6.875" style="57" customWidth="1"/>
    <col min="1797" max="1797" width="7.5" style="57" customWidth="1"/>
    <col min="1798" max="1799" width="11.125" style="57" customWidth="1"/>
    <col min="1800" max="1800" width="10.375" style="57" customWidth="1"/>
    <col min="1801" max="1801" width="9.5" style="57" bestFit="1" customWidth="1"/>
    <col min="1802" max="1802" width="9.375" style="57" bestFit="1" customWidth="1"/>
    <col min="1803" max="1803" width="9.5" style="57" bestFit="1" customWidth="1"/>
    <col min="1804" max="2046" width="8.875" style="57"/>
    <col min="2047" max="2047" width="13.5" style="57" customWidth="1"/>
    <col min="2048" max="2048" width="3.125" style="57" customWidth="1"/>
    <col min="2049" max="2049" width="8.375" style="57" customWidth="1"/>
    <col min="2050" max="2050" width="8.625" style="57" customWidth="1"/>
    <col min="2051" max="2051" width="7.5" style="57" customWidth="1"/>
    <col min="2052" max="2052" width="6.875" style="57" customWidth="1"/>
    <col min="2053" max="2053" width="7.5" style="57" customWidth="1"/>
    <col min="2054" max="2055" width="11.125" style="57" customWidth="1"/>
    <col min="2056" max="2056" width="10.375" style="57" customWidth="1"/>
    <col min="2057" max="2057" width="9.5" style="57" bestFit="1" customWidth="1"/>
    <col min="2058" max="2058" width="9.375" style="57" bestFit="1" customWidth="1"/>
    <col min="2059" max="2059" width="9.5" style="57" bestFit="1" customWidth="1"/>
    <col min="2060" max="2302" width="8.875" style="57"/>
    <col min="2303" max="2303" width="13.5" style="57" customWidth="1"/>
    <col min="2304" max="2304" width="3.125" style="57" customWidth="1"/>
    <col min="2305" max="2305" width="8.375" style="57" customWidth="1"/>
    <col min="2306" max="2306" width="8.625" style="57" customWidth="1"/>
    <col min="2307" max="2307" width="7.5" style="57" customWidth="1"/>
    <col min="2308" max="2308" width="6.875" style="57" customWidth="1"/>
    <col min="2309" max="2309" width="7.5" style="57" customWidth="1"/>
    <col min="2310" max="2311" width="11.125" style="57" customWidth="1"/>
    <col min="2312" max="2312" width="10.375" style="57" customWidth="1"/>
    <col min="2313" max="2313" width="9.5" style="57" bestFit="1" customWidth="1"/>
    <col min="2314" max="2314" width="9.375" style="57" bestFit="1" customWidth="1"/>
    <col min="2315" max="2315" width="9.5" style="57" bestFit="1" customWidth="1"/>
    <col min="2316" max="2558" width="8.875" style="57"/>
    <col min="2559" max="2559" width="13.5" style="57" customWidth="1"/>
    <col min="2560" max="2560" width="3.125" style="57" customWidth="1"/>
    <col min="2561" max="2561" width="8.375" style="57" customWidth="1"/>
    <col min="2562" max="2562" width="8.625" style="57" customWidth="1"/>
    <col min="2563" max="2563" width="7.5" style="57" customWidth="1"/>
    <col min="2564" max="2564" width="6.875" style="57" customWidth="1"/>
    <col min="2565" max="2565" width="7.5" style="57" customWidth="1"/>
    <col min="2566" max="2567" width="11.125" style="57" customWidth="1"/>
    <col min="2568" max="2568" width="10.375" style="57" customWidth="1"/>
    <col min="2569" max="2569" width="9.5" style="57" bestFit="1" customWidth="1"/>
    <col min="2570" max="2570" width="9.375" style="57" bestFit="1" customWidth="1"/>
    <col min="2571" max="2571" width="9.5" style="57" bestFit="1" customWidth="1"/>
    <col min="2572" max="2814" width="8.875" style="57"/>
    <col min="2815" max="2815" width="13.5" style="57" customWidth="1"/>
    <col min="2816" max="2816" width="3.125" style="57" customWidth="1"/>
    <col min="2817" max="2817" width="8.375" style="57" customWidth="1"/>
    <col min="2818" max="2818" width="8.625" style="57" customWidth="1"/>
    <col min="2819" max="2819" width="7.5" style="57" customWidth="1"/>
    <col min="2820" max="2820" width="6.875" style="57" customWidth="1"/>
    <col min="2821" max="2821" width="7.5" style="57" customWidth="1"/>
    <col min="2822" max="2823" width="11.125" style="57" customWidth="1"/>
    <col min="2824" max="2824" width="10.375" style="57" customWidth="1"/>
    <col min="2825" max="2825" width="9.5" style="57" bestFit="1" customWidth="1"/>
    <col min="2826" max="2826" width="9.375" style="57" bestFit="1" customWidth="1"/>
    <col min="2827" max="2827" width="9.5" style="57" bestFit="1" customWidth="1"/>
    <col min="2828" max="3070" width="8.875" style="57"/>
    <col min="3071" max="3071" width="13.5" style="57" customWidth="1"/>
    <col min="3072" max="3072" width="3.125" style="57" customWidth="1"/>
    <col min="3073" max="3073" width="8.375" style="57" customWidth="1"/>
    <col min="3074" max="3074" width="8.625" style="57" customWidth="1"/>
    <col min="3075" max="3075" width="7.5" style="57" customWidth="1"/>
    <col min="3076" max="3076" width="6.875" style="57" customWidth="1"/>
    <col min="3077" max="3077" width="7.5" style="57" customWidth="1"/>
    <col min="3078" max="3079" width="11.125" style="57" customWidth="1"/>
    <col min="3080" max="3080" width="10.375" style="57" customWidth="1"/>
    <col min="3081" max="3081" width="9.5" style="57" bestFit="1" customWidth="1"/>
    <col min="3082" max="3082" width="9.375" style="57" bestFit="1" customWidth="1"/>
    <col min="3083" max="3083" width="9.5" style="57" bestFit="1" customWidth="1"/>
    <col min="3084" max="3326" width="8.875" style="57"/>
    <col min="3327" max="3327" width="13.5" style="57" customWidth="1"/>
    <col min="3328" max="3328" width="3.125" style="57" customWidth="1"/>
    <col min="3329" max="3329" width="8.375" style="57" customWidth="1"/>
    <col min="3330" max="3330" width="8.625" style="57" customWidth="1"/>
    <col min="3331" max="3331" width="7.5" style="57" customWidth="1"/>
    <col min="3332" max="3332" width="6.875" style="57" customWidth="1"/>
    <col min="3333" max="3333" width="7.5" style="57" customWidth="1"/>
    <col min="3334" max="3335" width="11.125" style="57" customWidth="1"/>
    <col min="3336" max="3336" width="10.375" style="57" customWidth="1"/>
    <col min="3337" max="3337" width="9.5" style="57" bestFit="1" customWidth="1"/>
    <col min="3338" max="3338" width="9.375" style="57" bestFit="1" customWidth="1"/>
    <col min="3339" max="3339" width="9.5" style="57" bestFit="1" customWidth="1"/>
    <col min="3340" max="3582" width="8.875" style="57"/>
    <col min="3583" max="3583" width="13.5" style="57" customWidth="1"/>
    <col min="3584" max="3584" width="3.125" style="57" customWidth="1"/>
    <col min="3585" max="3585" width="8.375" style="57" customWidth="1"/>
    <col min="3586" max="3586" width="8.625" style="57" customWidth="1"/>
    <col min="3587" max="3587" width="7.5" style="57" customWidth="1"/>
    <col min="3588" max="3588" width="6.875" style="57" customWidth="1"/>
    <col min="3589" max="3589" width="7.5" style="57" customWidth="1"/>
    <col min="3590" max="3591" width="11.125" style="57" customWidth="1"/>
    <col min="3592" max="3592" width="10.375" style="57" customWidth="1"/>
    <col min="3593" max="3593" width="9.5" style="57" bestFit="1" customWidth="1"/>
    <col min="3594" max="3594" width="9.375" style="57" bestFit="1" customWidth="1"/>
    <col min="3595" max="3595" width="9.5" style="57" bestFit="1" customWidth="1"/>
    <col min="3596" max="3838" width="8.875" style="57"/>
    <col min="3839" max="3839" width="13.5" style="57" customWidth="1"/>
    <col min="3840" max="3840" width="3.125" style="57" customWidth="1"/>
    <col min="3841" max="3841" width="8.375" style="57" customWidth="1"/>
    <col min="3842" max="3842" width="8.625" style="57" customWidth="1"/>
    <col min="3843" max="3843" width="7.5" style="57" customWidth="1"/>
    <col min="3844" max="3844" width="6.875" style="57" customWidth="1"/>
    <col min="3845" max="3845" width="7.5" style="57" customWidth="1"/>
    <col min="3846" max="3847" width="11.125" style="57" customWidth="1"/>
    <col min="3848" max="3848" width="10.375" style="57" customWidth="1"/>
    <col min="3849" max="3849" width="9.5" style="57" bestFit="1" customWidth="1"/>
    <col min="3850" max="3850" width="9.375" style="57" bestFit="1" customWidth="1"/>
    <col min="3851" max="3851" width="9.5" style="57" bestFit="1" customWidth="1"/>
    <col min="3852" max="4094" width="8.875" style="57"/>
    <col min="4095" max="4095" width="13.5" style="57" customWidth="1"/>
    <col min="4096" max="4096" width="3.125" style="57" customWidth="1"/>
    <col min="4097" max="4097" width="8.375" style="57" customWidth="1"/>
    <col min="4098" max="4098" width="8.625" style="57" customWidth="1"/>
    <col min="4099" max="4099" width="7.5" style="57" customWidth="1"/>
    <col min="4100" max="4100" width="6.875" style="57" customWidth="1"/>
    <col min="4101" max="4101" width="7.5" style="57" customWidth="1"/>
    <col min="4102" max="4103" width="11.125" style="57" customWidth="1"/>
    <col min="4104" max="4104" width="10.375" style="57" customWidth="1"/>
    <col min="4105" max="4105" width="9.5" style="57" bestFit="1" customWidth="1"/>
    <col min="4106" max="4106" width="9.375" style="57" bestFit="1" customWidth="1"/>
    <col min="4107" max="4107" width="9.5" style="57" bestFit="1" customWidth="1"/>
    <col min="4108" max="4350" width="8.875" style="57"/>
    <col min="4351" max="4351" width="13.5" style="57" customWidth="1"/>
    <col min="4352" max="4352" width="3.125" style="57" customWidth="1"/>
    <col min="4353" max="4353" width="8.375" style="57" customWidth="1"/>
    <col min="4354" max="4354" width="8.625" style="57" customWidth="1"/>
    <col min="4355" max="4355" width="7.5" style="57" customWidth="1"/>
    <col min="4356" max="4356" width="6.875" style="57" customWidth="1"/>
    <col min="4357" max="4357" width="7.5" style="57" customWidth="1"/>
    <col min="4358" max="4359" width="11.125" style="57" customWidth="1"/>
    <col min="4360" max="4360" width="10.375" style="57" customWidth="1"/>
    <col min="4361" max="4361" width="9.5" style="57" bestFit="1" customWidth="1"/>
    <col min="4362" max="4362" width="9.375" style="57" bestFit="1" customWidth="1"/>
    <col min="4363" max="4363" width="9.5" style="57" bestFit="1" customWidth="1"/>
    <col min="4364" max="4606" width="8.875" style="57"/>
    <col min="4607" max="4607" width="13.5" style="57" customWidth="1"/>
    <col min="4608" max="4608" width="3.125" style="57" customWidth="1"/>
    <col min="4609" max="4609" width="8.375" style="57" customWidth="1"/>
    <col min="4610" max="4610" width="8.625" style="57" customWidth="1"/>
    <col min="4611" max="4611" width="7.5" style="57" customWidth="1"/>
    <col min="4612" max="4612" width="6.875" style="57" customWidth="1"/>
    <col min="4613" max="4613" width="7.5" style="57" customWidth="1"/>
    <col min="4614" max="4615" width="11.125" style="57" customWidth="1"/>
    <col min="4616" max="4616" width="10.375" style="57" customWidth="1"/>
    <col min="4617" max="4617" width="9.5" style="57" bestFit="1" customWidth="1"/>
    <col min="4618" max="4618" width="9.375" style="57" bestFit="1" customWidth="1"/>
    <col min="4619" max="4619" width="9.5" style="57" bestFit="1" customWidth="1"/>
    <col min="4620" max="4862" width="8.875" style="57"/>
    <col min="4863" max="4863" width="13.5" style="57" customWidth="1"/>
    <col min="4864" max="4864" width="3.125" style="57" customWidth="1"/>
    <col min="4865" max="4865" width="8.375" style="57" customWidth="1"/>
    <col min="4866" max="4866" width="8.625" style="57" customWidth="1"/>
    <col min="4867" max="4867" width="7.5" style="57" customWidth="1"/>
    <col min="4868" max="4868" width="6.875" style="57" customWidth="1"/>
    <col min="4869" max="4869" width="7.5" style="57" customWidth="1"/>
    <col min="4870" max="4871" width="11.125" style="57" customWidth="1"/>
    <col min="4872" max="4872" width="10.375" style="57" customWidth="1"/>
    <col min="4873" max="4873" width="9.5" style="57" bestFit="1" customWidth="1"/>
    <col min="4874" max="4874" width="9.375" style="57" bestFit="1" customWidth="1"/>
    <col min="4875" max="4875" width="9.5" style="57" bestFit="1" customWidth="1"/>
    <col min="4876" max="5118" width="8.875" style="57"/>
    <col min="5119" max="5119" width="13.5" style="57" customWidth="1"/>
    <col min="5120" max="5120" width="3.125" style="57" customWidth="1"/>
    <col min="5121" max="5121" width="8.375" style="57" customWidth="1"/>
    <col min="5122" max="5122" width="8.625" style="57" customWidth="1"/>
    <col min="5123" max="5123" width="7.5" style="57" customWidth="1"/>
    <col min="5124" max="5124" width="6.875" style="57" customWidth="1"/>
    <col min="5125" max="5125" width="7.5" style="57" customWidth="1"/>
    <col min="5126" max="5127" width="11.125" style="57" customWidth="1"/>
    <col min="5128" max="5128" width="10.375" style="57" customWidth="1"/>
    <col min="5129" max="5129" width="9.5" style="57" bestFit="1" customWidth="1"/>
    <col min="5130" max="5130" width="9.375" style="57" bestFit="1" customWidth="1"/>
    <col min="5131" max="5131" width="9.5" style="57" bestFit="1" customWidth="1"/>
    <col min="5132" max="5374" width="8.875" style="57"/>
    <col min="5375" max="5375" width="13.5" style="57" customWidth="1"/>
    <col min="5376" max="5376" width="3.125" style="57" customWidth="1"/>
    <col min="5377" max="5377" width="8.375" style="57" customWidth="1"/>
    <col min="5378" max="5378" width="8.625" style="57" customWidth="1"/>
    <col min="5379" max="5379" width="7.5" style="57" customWidth="1"/>
    <col min="5380" max="5380" width="6.875" style="57" customWidth="1"/>
    <col min="5381" max="5381" width="7.5" style="57" customWidth="1"/>
    <col min="5382" max="5383" width="11.125" style="57" customWidth="1"/>
    <col min="5384" max="5384" width="10.375" style="57" customWidth="1"/>
    <col min="5385" max="5385" width="9.5" style="57" bestFit="1" customWidth="1"/>
    <col min="5386" max="5386" width="9.375" style="57" bestFit="1" customWidth="1"/>
    <col min="5387" max="5387" width="9.5" style="57" bestFit="1" customWidth="1"/>
    <col min="5388" max="5630" width="8.875" style="57"/>
    <col min="5631" max="5631" width="13.5" style="57" customWidth="1"/>
    <col min="5632" max="5632" width="3.125" style="57" customWidth="1"/>
    <col min="5633" max="5633" width="8.375" style="57" customWidth="1"/>
    <col min="5634" max="5634" width="8.625" style="57" customWidth="1"/>
    <col min="5635" max="5635" width="7.5" style="57" customWidth="1"/>
    <col min="5636" max="5636" width="6.875" style="57" customWidth="1"/>
    <col min="5637" max="5637" width="7.5" style="57" customWidth="1"/>
    <col min="5638" max="5639" width="11.125" style="57" customWidth="1"/>
    <col min="5640" max="5640" width="10.375" style="57" customWidth="1"/>
    <col min="5641" max="5641" width="9.5" style="57" bestFit="1" customWidth="1"/>
    <col min="5642" max="5642" width="9.375" style="57" bestFit="1" customWidth="1"/>
    <col min="5643" max="5643" width="9.5" style="57" bestFit="1" customWidth="1"/>
    <col min="5644" max="5886" width="8.875" style="57"/>
    <col min="5887" max="5887" width="13.5" style="57" customWidth="1"/>
    <col min="5888" max="5888" width="3.125" style="57" customWidth="1"/>
    <col min="5889" max="5889" width="8.375" style="57" customWidth="1"/>
    <col min="5890" max="5890" width="8.625" style="57" customWidth="1"/>
    <col min="5891" max="5891" width="7.5" style="57" customWidth="1"/>
    <col min="5892" max="5892" width="6.875" style="57" customWidth="1"/>
    <col min="5893" max="5893" width="7.5" style="57" customWidth="1"/>
    <col min="5894" max="5895" width="11.125" style="57" customWidth="1"/>
    <col min="5896" max="5896" width="10.375" style="57" customWidth="1"/>
    <col min="5897" max="5897" width="9.5" style="57" bestFit="1" customWidth="1"/>
    <col min="5898" max="5898" width="9.375" style="57" bestFit="1" customWidth="1"/>
    <col min="5899" max="5899" width="9.5" style="57" bestFit="1" customWidth="1"/>
    <col min="5900" max="6142" width="8.875" style="57"/>
    <col min="6143" max="6143" width="13.5" style="57" customWidth="1"/>
    <col min="6144" max="6144" width="3.125" style="57" customWidth="1"/>
    <col min="6145" max="6145" width="8.375" style="57" customWidth="1"/>
    <col min="6146" max="6146" width="8.625" style="57" customWidth="1"/>
    <col min="6147" max="6147" width="7.5" style="57" customWidth="1"/>
    <col min="6148" max="6148" width="6.875" style="57" customWidth="1"/>
    <col min="6149" max="6149" width="7.5" style="57" customWidth="1"/>
    <col min="6150" max="6151" width="11.125" style="57" customWidth="1"/>
    <col min="6152" max="6152" width="10.375" style="57" customWidth="1"/>
    <col min="6153" max="6153" width="9.5" style="57" bestFit="1" customWidth="1"/>
    <col min="6154" max="6154" width="9.375" style="57" bestFit="1" customWidth="1"/>
    <col min="6155" max="6155" width="9.5" style="57" bestFit="1" customWidth="1"/>
    <col min="6156" max="6398" width="8.875" style="57"/>
    <col min="6399" max="6399" width="13.5" style="57" customWidth="1"/>
    <col min="6400" max="6400" width="3.125" style="57" customWidth="1"/>
    <col min="6401" max="6401" width="8.375" style="57" customWidth="1"/>
    <col min="6402" max="6402" width="8.625" style="57" customWidth="1"/>
    <col min="6403" max="6403" width="7.5" style="57" customWidth="1"/>
    <col min="6404" max="6404" width="6.875" style="57" customWidth="1"/>
    <col min="6405" max="6405" width="7.5" style="57" customWidth="1"/>
    <col min="6406" max="6407" width="11.125" style="57" customWidth="1"/>
    <col min="6408" max="6408" width="10.375" style="57" customWidth="1"/>
    <col min="6409" max="6409" width="9.5" style="57" bestFit="1" customWidth="1"/>
    <col min="6410" max="6410" width="9.375" style="57" bestFit="1" customWidth="1"/>
    <col min="6411" max="6411" width="9.5" style="57" bestFit="1" customWidth="1"/>
    <col min="6412" max="6654" width="8.875" style="57"/>
    <col min="6655" max="6655" width="13.5" style="57" customWidth="1"/>
    <col min="6656" max="6656" width="3.125" style="57" customWidth="1"/>
    <col min="6657" max="6657" width="8.375" style="57" customWidth="1"/>
    <col min="6658" max="6658" width="8.625" style="57" customWidth="1"/>
    <col min="6659" max="6659" width="7.5" style="57" customWidth="1"/>
    <col min="6660" max="6660" width="6.875" style="57" customWidth="1"/>
    <col min="6661" max="6661" width="7.5" style="57" customWidth="1"/>
    <col min="6662" max="6663" width="11.125" style="57" customWidth="1"/>
    <col min="6664" max="6664" width="10.375" style="57" customWidth="1"/>
    <col min="6665" max="6665" width="9.5" style="57" bestFit="1" customWidth="1"/>
    <col min="6666" max="6666" width="9.375" style="57" bestFit="1" customWidth="1"/>
    <col min="6667" max="6667" width="9.5" style="57" bestFit="1" customWidth="1"/>
    <col min="6668" max="6910" width="8.875" style="57"/>
    <col min="6911" max="6911" width="13.5" style="57" customWidth="1"/>
    <col min="6912" max="6912" width="3.125" style="57" customWidth="1"/>
    <col min="6913" max="6913" width="8.375" style="57" customWidth="1"/>
    <col min="6914" max="6914" width="8.625" style="57" customWidth="1"/>
    <col min="6915" max="6915" width="7.5" style="57" customWidth="1"/>
    <col min="6916" max="6916" width="6.875" style="57" customWidth="1"/>
    <col min="6917" max="6917" width="7.5" style="57" customWidth="1"/>
    <col min="6918" max="6919" width="11.125" style="57" customWidth="1"/>
    <col min="6920" max="6920" width="10.375" style="57" customWidth="1"/>
    <col min="6921" max="6921" width="9.5" style="57" bestFit="1" customWidth="1"/>
    <col min="6922" max="6922" width="9.375" style="57" bestFit="1" customWidth="1"/>
    <col min="6923" max="6923" width="9.5" style="57" bestFit="1" customWidth="1"/>
    <col min="6924" max="7166" width="8.875" style="57"/>
    <col min="7167" max="7167" width="13.5" style="57" customWidth="1"/>
    <col min="7168" max="7168" width="3.125" style="57" customWidth="1"/>
    <col min="7169" max="7169" width="8.375" style="57" customWidth="1"/>
    <col min="7170" max="7170" width="8.625" style="57" customWidth="1"/>
    <col min="7171" max="7171" width="7.5" style="57" customWidth="1"/>
    <col min="7172" max="7172" width="6.875" style="57" customWidth="1"/>
    <col min="7173" max="7173" width="7.5" style="57" customWidth="1"/>
    <col min="7174" max="7175" width="11.125" style="57" customWidth="1"/>
    <col min="7176" max="7176" width="10.375" style="57" customWidth="1"/>
    <col min="7177" max="7177" width="9.5" style="57" bestFit="1" customWidth="1"/>
    <col min="7178" max="7178" width="9.375" style="57" bestFit="1" customWidth="1"/>
    <col min="7179" max="7179" width="9.5" style="57" bestFit="1" customWidth="1"/>
    <col min="7180" max="7422" width="8.875" style="57"/>
    <col min="7423" max="7423" width="13.5" style="57" customWidth="1"/>
    <col min="7424" max="7424" width="3.125" style="57" customWidth="1"/>
    <col min="7425" max="7425" width="8.375" style="57" customWidth="1"/>
    <col min="7426" max="7426" width="8.625" style="57" customWidth="1"/>
    <col min="7427" max="7427" width="7.5" style="57" customWidth="1"/>
    <col min="7428" max="7428" width="6.875" style="57" customWidth="1"/>
    <col min="7429" max="7429" width="7.5" style="57" customWidth="1"/>
    <col min="7430" max="7431" width="11.125" style="57" customWidth="1"/>
    <col min="7432" max="7432" width="10.375" style="57" customWidth="1"/>
    <col min="7433" max="7433" width="9.5" style="57" bestFit="1" customWidth="1"/>
    <col min="7434" max="7434" width="9.375" style="57" bestFit="1" customWidth="1"/>
    <col min="7435" max="7435" width="9.5" style="57" bestFit="1" customWidth="1"/>
    <col min="7436" max="7678" width="8.875" style="57"/>
    <col min="7679" max="7679" width="13.5" style="57" customWidth="1"/>
    <col min="7680" max="7680" width="3.125" style="57" customWidth="1"/>
    <col min="7681" max="7681" width="8.375" style="57" customWidth="1"/>
    <col min="7682" max="7682" width="8.625" style="57" customWidth="1"/>
    <col min="7683" max="7683" width="7.5" style="57" customWidth="1"/>
    <col min="7684" max="7684" width="6.875" style="57" customWidth="1"/>
    <col min="7685" max="7685" width="7.5" style="57" customWidth="1"/>
    <col min="7686" max="7687" width="11.125" style="57" customWidth="1"/>
    <col min="7688" max="7688" width="10.375" style="57" customWidth="1"/>
    <col min="7689" max="7689" width="9.5" style="57" bestFit="1" customWidth="1"/>
    <col min="7690" max="7690" width="9.375" style="57" bestFit="1" customWidth="1"/>
    <col min="7691" max="7691" width="9.5" style="57" bestFit="1" customWidth="1"/>
    <col min="7692" max="7934" width="8.875" style="57"/>
    <col min="7935" max="7935" width="13.5" style="57" customWidth="1"/>
    <col min="7936" max="7936" width="3.125" style="57" customWidth="1"/>
    <col min="7937" max="7937" width="8.375" style="57" customWidth="1"/>
    <col min="7938" max="7938" width="8.625" style="57" customWidth="1"/>
    <col min="7939" max="7939" width="7.5" style="57" customWidth="1"/>
    <col min="7940" max="7940" width="6.875" style="57" customWidth="1"/>
    <col min="7941" max="7941" width="7.5" style="57" customWidth="1"/>
    <col min="7942" max="7943" width="11.125" style="57" customWidth="1"/>
    <col min="7944" max="7944" width="10.375" style="57" customWidth="1"/>
    <col min="7945" max="7945" width="9.5" style="57" bestFit="1" customWidth="1"/>
    <col min="7946" max="7946" width="9.375" style="57" bestFit="1" customWidth="1"/>
    <col min="7947" max="7947" width="9.5" style="57" bestFit="1" customWidth="1"/>
    <col min="7948" max="8190" width="8.875" style="57"/>
    <col min="8191" max="8191" width="13.5" style="57" customWidth="1"/>
    <col min="8192" max="8192" width="3.125" style="57" customWidth="1"/>
    <col min="8193" max="8193" width="8.375" style="57" customWidth="1"/>
    <col min="8194" max="8194" width="8.625" style="57" customWidth="1"/>
    <col min="8195" max="8195" width="7.5" style="57" customWidth="1"/>
    <col min="8196" max="8196" width="6.875" style="57" customWidth="1"/>
    <col min="8197" max="8197" width="7.5" style="57" customWidth="1"/>
    <col min="8198" max="8199" width="11.125" style="57" customWidth="1"/>
    <col min="8200" max="8200" width="10.375" style="57" customWidth="1"/>
    <col min="8201" max="8201" width="9.5" style="57" bestFit="1" customWidth="1"/>
    <col min="8202" max="8202" width="9.375" style="57" bestFit="1" customWidth="1"/>
    <col min="8203" max="8203" width="9.5" style="57" bestFit="1" customWidth="1"/>
    <col min="8204" max="8446" width="8.875" style="57"/>
    <col min="8447" max="8447" width="13.5" style="57" customWidth="1"/>
    <col min="8448" max="8448" width="3.125" style="57" customWidth="1"/>
    <col min="8449" max="8449" width="8.375" style="57" customWidth="1"/>
    <col min="8450" max="8450" width="8.625" style="57" customWidth="1"/>
    <col min="8451" max="8451" width="7.5" style="57" customWidth="1"/>
    <col min="8452" max="8452" width="6.875" style="57" customWidth="1"/>
    <col min="8453" max="8453" width="7.5" style="57" customWidth="1"/>
    <col min="8454" max="8455" width="11.125" style="57" customWidth="1"/>
    <col min="8456" max="8456" width="10.375" style="57" customWidth="1"/>
    <col min="8457" max="8457" width="9.5" style="57" bestFit="1" customWidth="1"/>
    <col min="8458" max="8458" width="9.375" style="57" bestFit="1" customWidth="1"/>
    <col min="8459" max="8459" width="9.5" style="57" bestFit="1" customWidth="1"/>
    <col min="8460" max="8702" width="8.875" style="57"/>
    <col min="8703" max="8703" width="13.5" style="57" customWidth="1"/>
    <col min="8704" max="8704" width="3.125" style="57" customWidth="1"/>
    <col min="8705" max="8705" width="8.375" style="57" customWidth="1"/>
    <col min="8706" max="8706" width="8.625" style="57" customWidth="1"/>
    <col min="8707" max="8707" width="7.5" style="57" customWidth="1"/>
    <col min="8708" max="8708" width="6.875" style="57" customWidth="1"/>
    <col min="8709" max="8709" width="7.5" style="57" customWidth="1"/>
    <col min="8710" max="8711" width="11.125" style="57" customWidth="1"/>
    <col min="8712" max="8712" width="10.375" style="57" customWidth="1"/>
    <col min="8713" max="8713" width="9.5" style="57" bestFit="1" customWidth="1"/>
    <col min="8714" max="8714" width="9.375" style="57" bestFit="1" customWidth="1"/>
    <col min="8715" max="8715" width="9.5" style="57" bestFit="1" customWidth="1"/>
    <col min="8716" max="8958" width="8.875" style="57"/>
    <col min="8959" max="8959" width="13.5" style="57" customWidth="1"/>
    <col min="8960" max="8960" width="3.125" style="57" customWidth="1"/>
    <col min="8961" max="8961" width="8.375" style="57" customWidth="1"/>
    <col min="8962" max="8962" width="8.625" style="57" customWidth="1"/>
    <col min="8963" max="8963" width="7.5" style="57" customWidth="1"/>
    <col min="8964" max="8964" width="6.875" style="57" customWidth="1"/>
    <col min="8965" max="8965" width="7.5" style="57" customWidth="1"/>
    <col min="8966" max="8967" width="11.125" style="57" customWidth="1"/>
    <col min="8968" max="8968" width="10.375" style="57" customWidth="1"/>
    <col min="8969" max="8969" width="9.5" style="57" bestFit="1" customWidth="1"/>
    <col min="8970" max="8970" width="9.375" style="57" bestFit="1" customWidth="1"/>
    <col min="8971" max="8971" width="9.5" style="57" bestFit="1" customWidth="1"/>
    <col min="8972" max="9214" width="8.875" style="57"/>
    <col min="9215" max="9215" width="13.5" style="57" customWidth="1"/>
    <col min="9216" max="9216" width="3.125" style="57" customWidth="1"/>
    <col min="9217" max="9217" width="8.375" style="57" customWidth="1"/>
    <col min="9218" max="9218" width="8.625" style="57" customWidth="1"/>
    <col min="9219" max="9219" width="7.5" style="57" customWidth="1"/>
    <col min="9220" max="9220" width="6.875" style="57" customWidth="1"/>
    <col min="9221" max="9221" width="7.5" style="57" customWidth="1"/>
    <col min="9222" max="9223" width="11.125" style="57" customWidth="1"/>
    <col min="9224" max="9224" width="10.375" style="57" customWidth="1"/>
    <col min="9225" max="9225" width="9.5" style="57" bestFit="1" customWidth="1"/>
    <col min="9226" max="9226" width="9.375" style="57" bestFit="1" customWidth="1"/>
    <col min="9227" max="9227" width="9.5" style="57" bestFit="1" customWidth="1"/>
    <col min="9228" max="9470" width="8.875" style="57"/>
    <col min="9471" max="9471" width="13.5" style="57" customWidth="1"/>
    <col min="9472" max="9472" width="3.125" style="57" customWidth="1"/>
    <col min="9473" max="9473" width="8.375" style="57" customWidth="1"/>
    <col min="9474" max="9474" width="8.625" style="57" customWidth="1"/>
    <col min="9475" max="9475" width="7.5" style="57" customWidth="1"/>
    <col min="9476" max="9476" width="6.875" style="57" customWidth="1"/>
    <col min="9477" max="9477" width="7.5" style="57" customWidth="1"/>
    <col min="9478" max="9479" width="11.125" style="57" customWidth="1"/>
    <col min="9480" max="9480" width="10.375" style="57" customWidth="1"/>
    <col min="9481" max="9481" width="9.5" style="57" bestFit="1" customWidth="1"/>
    <col min="9482" max="9482" width="9.375" style="57" bestFit="1" customWidth="1"/>
    <col min="9483" max="9483" width="9.5" style="57" bestFit="1" customWidth="1"/>
    <col min="9484" max="9726" width="8.875" style="57"/>
    <col min="9727" max="9727" width="13.5" style="57" customWidth="1"/>
    <col min="9728" max="9728" width="3.125" style="57" customWidth="1"/>
    <col min="9729" max="9729" width="8.375" style="57" customWidth="1"/>
    <col min="9730" max="9730" width="8.625" style="57" customWidth="1"/>
    <col min="9731" max="9731" width="7.5" style="57" customWidth="1"/>
    <col min="9732" max="9732" width="6.875" style="57" customWidth="1"/>
    <col min="9733" max="9733" width="7.5" style="57" customWidth="1"/>
    <col min="9734" max="9735" width="11.125" style="57" customWidth="1"/>
    <col min="9736" max="9736" width="10.375" style="57" customWidth="1"/>
    <col min="9737" max="9737" width="9.5" style="57" bestFit="1" customWidth="1"/>
    <col min="9738" max="9738" width="9.375" style="57" bestFit="1" customWidth="1"/>
    <col min="9739" max="9739" width="9.5" style="57" bestFit="1" customWidth="1"/>
    <col min="9740" max="9982" width="8.875" style="57"/>
    <col min="9983" max="9983" width="13.5" style="57" customWidth="1"/>
    <col min="9984" max="9984" width="3.125" style="57" customWidth="1"/>
    <col min="9985" max="9985" width="8.375" style="57" customWidth="1"/>
    <col min="9986" max="9986" width="8.625" style="57" customWidth="1"/>
    <col min="9987" max="9987" width="7.5" style="57" customWidth="1"/>
    <col min="9988" max="9988" width="6.875" style="57" customWidth="1"/>
    <col min="9989" max="9989" width="7.5" style="57" customWidth="1"/>
    <col min="9990" max="9991" width="11.125" style="57" customWidth="1"/>
    <col min="9992" max="9992" width="10.375" style="57" customWidth="1"/>
    <col min="9993" max="9993" width="9.5" style="57" bestFit="1" customWidth="1"/>
    <col min="9994" max="9994" width="9.375" style="57" bestFit="1" customWidth="1"/>
    <col min="9995" max="9995" width="9.5" style="57" bestFit="1" customWidth="1"/>
    <col min="9996" max="10238" width="8.875" style="57"/>
    <col min="10239" max="10239" width="13.5" style="57" customWidth="1"/>
    <col min="10240" max="10240" width="3.125" style="57" customWidth="1"/>
    <col min="10241" max="10241" width="8.375" style="57" customWidth="1"/>
    <col min="10242" max="10242" width="8.625" style="57" customWidth="1"/>
    <col min="10243" max="10243" width="7.5" style="57" customWidth="1"/>
    <col min="10244" max="10244" width="6.875" style="57" customWidth="1"/>
    <col min="10245" max="10245" width="7.5" style="57" customWidth="1"/>
    <col min="10246" max="10247" width="11.125" style="57" customWidth="1"/>
    <col min="10248" max="10248" width="10.375" style="57" customWidth="1"/>
    <col min="10249" max="10249" width="9.5" style="57" bestFit="1" customWidth="1"/>
    <col min="10250" max="10250" width="9.375" style="57" bestFit="1" customWidth="1"/>
    <col min="10251" max="10251" width="9.5" style="57" bestFit="1" customWidth="1"/>
    <col min="10252" max="10494" width="8.875" style="57"/>
    <col min="10495" max="10495" width="13.5" style="57" customWidth="1"/>
    <col min="10496" max="10496" width="3.125" style="57" customWidth="1"/>
    <col min="10497" max="10497" width="8.375" style="57" customWidth="1"/>
    <col min="10498" max="10498" width="8.625" style="57" customWidth="1"/>
    <col min="10499" max="10499" width="7.5" style="57" customWidth="1"/>
    <col min="10500" max="10500" width="6.875" style="57" customWidth="1"/>
    <col min="10501" max="10501" width="7.5" style="57" customWidth="1"/>
    <col min="10502" max="10503" width="11.125" style="57" customWidth="1"/>
    <col min="10504" max="10504" width="10.375" style="57" customWidth="1"/>
    <col min="10505" max="10505" width="9.5" style="57" bestFit="1" customWidth="1"/>
    <col min="10506" max="10506" width="9.375" style="57" bestFit="1" customWidth="1"/>
    <col min="10507" max="10507" width="9.5" style="57" bestFit="1" customWidth="1"/>
    <col min="10508" max="10750" width="8.875" style="57"/>
    <col min="10751" max="10751" width="13.5" style="57" customWidth="1"/>
    <col min="10752" max="10752" width="3.125" style="57" customWidth="1"/>
    <col min="10753" max="10753" width="8.375" style="57" customWidth="1"/>
    <col min="10754" max="10754" width="8.625" style="57" customWidth="1"/>
    <col min="10755" max="10755" width="7.5" style="57" customWidth="1"/>
    <col min="10756" max="10756" width="6.875" style="57" customWidth="1"/>
    <col min="10757" max="10757" width="7.5" style="57" customWidth="1"/>
    <col min="10758" max="10759" width="11.125" style="57" customWidth="1"/>
    <col min="10760" max="10760" width="10.375" style="57" customWidth="1"/>
    <col min="10761" max="10761" width="9.5" style="57" bestFit="1" customWidth="1"/>
    <col min="10762" max="10762" width="9.375" style="57" bestFit="1" customWidth="1"/>
    <col min="10763" max="10763" width="9.5" style="57" bestFit="1" customWidth="1"/>
    <col min="10764" max="11006" width="8.875" style="57"/>
    <col min="11007" max="11007" width="13.5" style="57" customWidth="1"/>
    <col min="11008" max="11008" width="3.125" style="57" customWidth="1"/>
    <col min="11009" max="11009" width="8.375" style="57" customWidth="1"/>
    <col min="11010" max="11010" width="8.625" style="57" customWidth="1"/>
    <col min="11011" max="11011" width="7.5" style="57" customWidth="1"/>
    <col min="11012" max="11012" width="6.875" style="57" customWidth="1"/>
    <col min="11013" max="11013" width="7.5" style="57" customWidth="1"/>
    <col min="11014" max="11015" width="11.125" style="57" customWidth="1"/>
    <col min="11016" max="11016" width="10.375" style="57" customWidth="1"/>
    <col min="11017" max="11017" width="9.5" style="57" bestFit="1" customWidth="1"/>
    <col min="11018" max="11018" width="9.375" style="57" bestFit="1" customWidth="1"/>
    <col min="11019" max="11019" width="9.5" style="57" bestFit="1" customWidth="1"/>
    <col min="11020" max="11262" width="8.875" style="57"/>
    <col min="11263" max="11263" width="13.5" style="57" customWidth="1"/>
    <col min="11264" max="11264" width="3.125" style="57" customWidth="1"/>
    <col min="11265" max="11265" width="8.375" style="57" customWidth="1"/>
    <col min="11266" max="11266" width="8.625" style="57" customWidth="1"/>
    <col min="11267" max="11267" width="7.5" style="57" customWidth="1"/>
    <col min="11268" max="11268" width="6.875" style="57" customWidth="1"/>
    <col min="11269" max="11269" width="7.5" style="57" customWidth="1"/>
    <col min="11270" max="11271" width="11.125" style="57" customWidth="1"/>
    <col min="11272" max="11272" width="10.375" style="57" customWidth="1"/>
    <col min="11273" max="11273" width="9.5" style="57" bestFit="1" customWidth="1"/>
    <col min="11274" max="11274" width="9.375" style="57" bestFit="1" customWidth="1"/>
    <col min="11275" max="11275" width="9.5" style="57" bestFit="1" customWidth="1"/>
    <col min="11276" max="11518" width="8.875" style="57"/>
    <col min="11519" max="11519" width="13.5" style="57" customWidth="1"/>
    <col min="11520" max="11520" width="3.125" style="57" customWidth="1"/>
    <col min="11521" max="11521" width="8.375" style="57" customWidth="1"/>
    <col min="11522" max="11522" width="8.625" style="57" customWidth="1"/>
    <col min="11523" max="11523" width="7.5" style="57" customWidth="1"/>
    <col min="11524" max="11524" width="6.875" style="57" customWidth="1"/>
    <col min="11525" max="11525" width="7.5" style="57" customWidth="1"/>
    <col min="11526" max="11527" width="11.125" style="57" customWidth="1"/>
    <col min="11528" max="11528" width="10.375" style="57" customWidth="1"/>
    <col min="11529" max="11529" width="9.5" style="57" bestFit="1" customWidth="1"/>
    <col min="11530" max="11530" width="9.375" style="57" bestFit="1" customWidth="1"/>
    <col min="11531" max="11531" width="9.5" style="57" bestFit="1" customWidth="1"/>
    <col min="11532" max="11774" width="8.875" style="57"/>
    <col min="11775" max="11775" width="13.5" style="57" customWidth="1"/>
    <col min="11776" max="11776" width="3.125" style="57" customWidth="1"/>
    <col min="11777" max="11777" width="8.375" style="57" customWidth="1"/>
    <col min="11778" max="11778" width="8.625" style="57" customWidth="1"/>
    <col min="11779" max="11779" width="7.5" style="57" customWidth="1"/>
    <col min="11780" max="11780" width="6.875" style="57" customWidth="1"/>
    <col min="11781" max="11781" width="7.5" style="57" customWidth="1"/>
    <col min="11782" max="11783" width="11.125" style="57" customWidth="1"/>
    <col min="11784" max="11784" width="10.375" style="57" customWidth="1"/>
    <col min="11785" max="11785" width="9.5" style="57" bestFit="1" customWidth="1"/>
    <col min="11786" max="11786" width="9.375" style="57" bestFit="1" customWidth="1"/>
    <col min="11787" max="11787" width="9.5" style="57" bestFit="1" customWidth="1"/>
    <col min="11788" max="12030" width="8.875" style="57"/>
    <col min="12031" max="12031" width="13.5" style="57" customWidth="1"/>
    <col min="12032" max="12032" width="3.125" style="57" customWidth="1"/>
    <col min="12033" max="12033" width="8.375" style="57" customWidth="1"/>
    <col min="12034" max="12034" width="8.625" style="57" customWidth="1"/>
    <col min="12035" max="12035" width="7.5" style="57" customWidth="1"/>
    <col min="12036" max="12036" width="6.875" style="57" customWidth="1"/>
    <col min="12037" max="12037" width="7.5" style="57" customWidth="1"/>
    <col min="12038" max="12039" width="11.125" style="57" customWidth="1"/>
    <col min="12040" max="12040" width="10.375" style="57" customWidth="1"/>
    <col min="12041" max="12041" width="9.5" style="57" bestFit="1" customWidth="1"/>
    <col min="12042" max="12042" width="9.375" style="57" bestFit="1" customWidth="1"/>
    <col min="12043" max="12043" width="9.5" style="57" bestFit="1" customWidth="1"/>
    <col min="12044" max="12286" width="8.875" style="57"/>
    <col min="12287" max="12287" width="13.5" style="57" customWidth="1"/>
    <col min="12288" max="12288" width="3.125" style="57" customWidth="1"/>
    <col min="12289" max="12289" width="8.375" style="57" customWidth="1"/>
    <col min="12290" max="12290" width="8.625" style="57" customWidth="1"/>
    <col min="12291" max="12291" width="7.5" style="57" customWidth="1"/>
    <col min="12292" max="12292" width="6.875" style="57" customWidth="1"/>
    <col min="12293" max="12293" width="7.5" style="57" customWidth="1"/>
    <col min="12294" max="12295" width="11.125" style="57" customWidth="1"/>
    <col min="12296" max="12296" width="10.375" style="57" customWidth="1"/>
    <col min="12297" max="12297" width="9.5" style="57" bestFit="1" customWidth="1"/>
    <col min="12298" max="12298" width="9.375" style="57" bestFit="1" customWidth="1"/>
    <col min="12299" max="12299" width="9.5" style="57" bestFit="1" customWidth="1"/>
    <col min="12300" max="12542" width="8.875" style="57"/>
    <col min="12543" max="12543" width="13.5" style="57" customWidth="1"/>
    <col min="12544" max="12544" width="3.125" style="57" customWidth="1"/>
    <col min="12545" max="12545" width="8.375" style="57" customWidth="1"/>
    <col min="12546" max="12546" width="8.625" style="57" customWidth="1"/>
    <col min="12547" max="12547" width="7.5" style="57" customWidth="1"/>
    <col min="12548" max="12548" width="6.875" style="57" customWidth="1"/>
    <col min="12549" max="12549" width="7.5" style="57" customWidth="1"/>
    <col min="12550" max="12551" width="11.125" style="57" customWidth="1"/>
    <col min="12552" max="12552" width="10.375" style="57" customWidth="1"/>
    <col min="12553" max="12553" width="9.5" style="57" bestFit="1" customWidth="1"/>
    <col min="12554" max="12554" width="9.375" style="57" bestFit="1" customWidth="1"/>
    <col min="12555" max="12555" width="9.5" style="57" bestFit="1" customWidth="1"/>
    <col min="12556" max="12798" width="8.875" style="57"/>
    <col min="12799" max="12799" width="13.5" style="57" customWidth="1"/>
    <col min="12800" max="12800" width="3.125" style="57" customWidth="1"/>
    <col min="12801" max="12801" width="8.375" style="57" customWidth="1"/>
    <col min="12802" max="12802" width="8.625" style="57" customWidth="1"/>
    <col min="12803" max="12803" width="7.5" style="57" customWidth="1"/>
    <col min="12804" max="12804" width="6.875" style="57" customWidth="1"/>
    <col min="12805" max="12805" width="7.5" style="57" customWidth="1"/>
    <col min="12806" max="12807" width="11.125" style="57" customWidth="1"/>
    <col min="12808" max="12808" width="10.375" style="57" customWidth="1"/>
    <col min="12809" max="12809" width="9.5" style="57" bestFit="1" customWidth="1"/>
    <col min="12810" max="12810" width="9.375" style="57" bestFit="1" customWidth="1"/>
    <col min="12811" max="12811" width="9.5" style="57" bestFit="1" customWidth="1"/>
    <col min="12812" max="13054" width="8.875" style="57"/>
    <col min="13055" max="13055" width="13.5" style="57" customWidth="1"/>
    <col min="13056" max="13056" width="3.125" style="57" customWidth="1"/>
    <col min="13057" max="13057" width="8.375" style="57" customWidth="1"/>
    <col min="13058" max="13058" width="8.625" style="57" customWidth="1"/>
    <col min="13059" max="13059" width="7.5" style="57" customWidth="1"/>
    <col min="13060" max="13060" width="6.875" style="57" customWidth="1"/>
    <col min="13061" max="13061" width="7.5" style="57" customWidth="1"/>
    <col min="13062" max="13063" width="11.125" style="57" customWidth="1"/>
    <col min="13064" max="13064" width="10.375" style="57" customWidth="1"/>
    <col min="13065" max="13065" width="9.5" style="57" bestFit="1" customWidth="1"/>
    <col min="13066" max="13066" width="9.375" style="57" bestFit="1" customWidth="1"/>
    <col min="13067" max="13067" width="9.5" style="57" bestFit="1" customWidth="1"/>
    <col min="13068" max="13310" width="8.875" style="57"/>
    <col min="13311" max="13311" width="13.5" style="57" customWidth="1"/>
    <col min="13312" max="13312" width="3.125" style="57" customWidth="1"/>
    <col min="13313" max="13313" width="8.375" style="57" customWidth="1"/>
    <col min="13314" max="13314" width="8.625" style="57" customWidth="1"/>
    <col min="13315" max="13315" width="7.5" style="57" customWidth="1"/>
    <col min="13316" max="13316" width="6.875" style="57" customWidth="1"/>
    <col min="13317" max="13317" width="7.5" style="57" customWidth="1"/>
    <col min="13318" max="13319" width="11.125" style="57" customWidth="1"/>
    <col min="13320" max="13320" width="10.375" style="57" customWidth="1"/>
    <col min="13321" max="13321" width="9.5" style="57" bestFit="1" customWidth="1"/>
    <col min="13322" max="13322" width="9.375" style="57" bestFit="1" customWidth="1"/>
    <col min="13323" max="13323" width="9.5" style="57" bestFit="1" customWidth="1"/>
    <col min="13324" max="13566" width="8.875" style="57"/>
    <col min="13567" max="13567" width="13.5" style="57" customWidth="1"/>
    <col min="13568" max="13568" width="3.125" style="57" customWidth="1"/>
    <col min="13569" max="13569" width="8.375" style="57" customWidth="1"/>
    <col min="13570" max="13570" width="8.625" style="57" customWidth="1"/>
    <col min="13571" max="13571" width="7.5" style="57" customWidth="1"/>
    <col min="13572" max="13572" width="6.875" style="57" customWidth="1"/>
    <col min="13573" max="13573" width="7.5" style="57" customWidth="1"/>
    <col min="13574" max="13575" width="11.125" style="57" customWidth="1"/>
    <col min="13576" max="13576" width="10.375" style="57" customWidth="1"/>
    <col min="13577" max="13577" width="9.5" style="57" bestFit="1" customWidth="1"/>
    <col min="13578" max="13578" width="9.375" style="57" bestFit="1" customWidth="1"/>
    <col min="13579" max="13579" width="9.5" style="57" bestFit="1" customWidth="1"/>
    <col min="13580" max="13822" width="8.875" style="57"/>
    <col min="13823" max="13823" width="13.5" style="57" customWidth="1"/>
    <col min="13824" max="13824" width="3.125" style="57" customWidth="1"/>
    <col min="13825" max="13825" width="8.375" style="57" customWidth="1"/>
    <col min="13826" max="13826" width="8.625" style="57" customWidth="1"/>
    <col min="13827" max="13827" width="7.5" style="57" customWidth="1"/>
    <col min="13828" max="13828" width="6.875" style="57" customWidth="1"/>
    <col min="13829" max="13829" width="7.5" style="57" customWidth="1"/>
    <col min="13830" max="13831" width="11.125" style="57" customWidth="1"/>
    <col min="13832" max="13832" width="10.375" style="57" customWidth="1"/>
    <col min="13833" max="13833" width="9.5" style="57" bestFit="1" customWidth="1"/>
    <col min="13834" max="13834" width="9.375" style="57" bestFit="1" customWidth="1"/>
    <col min="13835" max="13835" width="9.5" style="57" bestFit="1" customWidth="1"/>
    <col min="13836" max="14078" width="8.875" style="57"/>
    <col min="14079" max="14079" width="13.5" style="57" customWidth="1"/>
    <col min="14080" max="14080" width="3.125" style="57" customWidth="1"/>
    <col min="14081" max="14081" width="8.375" style="57" customWidth="1"/>
    <col min="14082" max="14082" width="8.625" style="57" customWidth="1"/>
    <col min="14083" max="14083" width="7.5" style="57" customWidth="1"/>
    <col min="14084" max="14084" width="6.875" style="57" customWidth="1"/>
    <col min="14085" max="14085" width="7.5" style="57" customWidth="1"/>
    <col min="14086" max="14087" width="11.125" style="57" customWidth="1"/>
    <col min="14088" max="14088" width="10.375" style="57" customWidth="1"/>
    <col min="14089" max="14089" width="9.5" style="57" bestFit="1" customWidth="1"/>
    <col min="14090" max="14090" width="9.375" style="57" bestFit="1" customWidth="1"/>
    <col min="14091" max="14091" width="9.5" style="57" bestFit="1" customWidth="1"/>
    <col min="14092" max="14334" width="8.875" style="57"/>
    <col min="14335" max="14335" width="13.5" style="57" customWidth="1"/>
    <col min="14336" max="14336" width="3.125" style="57" customWidth="1"/>
    <col min="14337" max="14337" width="8.375" style="57" customWidth="1"/>
    <col min="14338" max="14338" width="8.625" style="57" customWidth="1"/>
    <col min="14339" max="14339" width="7.5" style="57" customWidth="1"/>
    <col min="14340" max="14340" width="6.875" style="57" customWidth="1"/>
    <col min="14341" max="14341" width="7.5" style="57" customWidth="1"/>
    <col min="14342" max="14343" width="11.125" style="57" customWidth="1"/>
    <col min="14344" max="14344" width="10.375" style="57" customWidth="1"/>
    <col min="14345" max="14345" width="9.5" style="57" bestFit="1" customWidth="1"/>
    <col min="14346" max="14346" width="9.375" style="57" bestFit="1" customWidth="1"/>
    <col min="14347" max="14347" width="9.5" style="57" bestFit="1" customWidth="1"/>
    <col min="14348" max="14590" width="8.875" style="57"/>
    <col min="14591" max="14591" width="13.5" style="57" customWidth="1"/>
    <col min="14592" max="14592" width="3.125" style="57" customWidth="1"/>
    <col min="14593" max="14593" width="8.375" style="57" customWidth="1"/>
    <col min="14594" max="14594" width="8.625" style="57" customWidth="1"/>
    <col min="14595" max="14595" width="7.5" style="57" customWidth="1"/>
    <col min="14596" max="14596" width="6.875" style="57" customWidth="1"/>
    <col min="14597" max="14597" width="7.5" style="57" customWidth="1"/>
    <col min="14598" max="14599" width="11.125" style="57" customWidth="1"/>
    <col min="14600" max="14600" width="10.375" style="57" customWidth="1"/>
    <col min="14601" max="14601" width="9.5" style="57" bestFit="1" customWidth="1"/>
    <col min="14602" max="14602" width="9.375" style="57" bestFit="1" customWidth="1"/>
    <col min="14603" max="14603" width="9.5" style="57" bestFit="1" customWidth="1"/>
    <col min="14604" max="14846" width="8.875" style="57"/>
    <col min="14847" max="14847" width="13.5" style="57" customWidth="1"/>
    <col min="14848" max="14848" width="3.125" style="57" customWidth="1"/>
    <col min="14849" max="14849" width="8.375" style="57" customWidth="1"/>
    <col min="14850" max="14850" width="8.625" style="57" customWidth="1"/>
    <col min="14851" max="14851" width="7.5" style="57" customWidth="1"/>
    <col min="14852" max="14852" width="6.875" style="57" customWidth="1"/>
    <col min="14853" max="14853" width="7.5" style="57" customWidth="1"/>
    <col min="14854" max="14855" width="11.125" style="57" customWidth="1"/>
    <col min="14856" max="14856" width="10.375" style="57" customWidth="1"/>
    <col min="14857" max="14857" width="9.5" style="57" bestFit="1" customWidth="1"/>
    <col min="14858" max="14858" width="9.375" style="57" bestFit="1" customWidth="1"/>
    <col min="14859" max="14859" width="9.5" style="57" bestFit="1" customWidth="1"/>
    <col min="14860" max="15102" width="8.875" style="57"/>
    <col min="15103" max="15103" width="13.5" style="57" customWidth="1"/>
    <col min="15104" max="15104" width="3.125" style="57" customWidth="1"/>
    <col min="15105" max="15105" width="8.375" style="57" customWidth="1"/>
    <col min="15106" max="15106" width="8.625" style="57" customWidth="1"/>
    <col min="15107" max="15107" width="7.5" style="57" customWidth="1"/>
    <col min="15108" max="15108" width="6.875" style="57" customWidth="1"/>
    <col min="15109" max="15109" width="7.5" style="57" customWidth="1"/>
    <col min="15110" max="15111" width="11.125" style="57" customWidth="1"/>
    <col min="15112" max="15112" width="10.375" style="57" customWidth="1"/>
    <col min="15113" max="15113" width="9.5" style="57" bestFit="1" customWidth="1"/>
    <col min="15114" max="15114" width="9.375" style="57" bestFit="1" customWidth="1"/>
    <col min="15115" max="15115" width="9.5" style="57" bestFit="1" customWidth="1"/>
    <col min="15116" max="15358" width="8.875" style="57"/>
    <col min="15359" max="15359" width="13.5" style="57" customWidth="1"/>
    <col min="15360" max="15360" width="3.125" style="57" customWidth="1"/>
    <col min="15361" max="15361" width="8.375" style="57" customWidth="1"/>
    <col min="15362" max="15362" width="8.625" style="57" customWidth="1"/>
    <col min="15363" max="15363" width="7.5" style="57" customWidth="1"/>
    <col min="15364" max="15364" width="6.875" style="57" customWidth="1"/>
    <col min="15365" max="15365" width="7.5" style="57" customWidth="1"/>
    <col min="15366" max="15367" width="11.125" style="57" customWidth="1"/>
    <col min="15368" max="15368" width="10.375" style="57" customWidth="1"/>
    <col min="15369" max="15369" width="9.5" style="57" bestFit="1" customWidth="1"/>
    <col min="15370" max="15370" width="9.375" style="57" bestFit="1" customWidth="1"/>
    <col min="15371" max="15371" width="9.5" style="57" bestFit="1" customWidth="1"/>
    <col min="15372" max="15614" width="8.875" style="57"/>
    <col min="15615" max="15615" width="13.5" style="57" customWidth="1"/>
    <col min="15616" max="15616" width="3.125" style="57" customWidth="1"/>
    <col min="15617" max="15617" width="8.375" style="57" customWidth="1"/>
    <col min="15618" max="15618" width="8.625" style="57" customWidth="1"/>
    <col min="15619" max="15619" width="7.5" style="57" customWidth="1"/>
    <col min="15620" max="15620" width="6.875" style="57" customWidth="1"/>
    <col min="15621" max="15621" width="7.5" style="57" customWidth="1"/>
    <col min="15622" max="15623" width="11.125" style="57" customWidth="1"/>
    <col min="15624" max="15624" width="10.375" style="57" customWidth="1"/>
    <col min="15625" max="15625" width="9.5" style="57" bestFit="1" customWidth="1"/>
    <col min="15626" max="15626" width="9.375" style="57" bestFit="1" customWidth="1"/>
    <col min="15627" max="15627" width="9.5" style="57" bestFit="1" customWidth="1"/>
    <col min="15628" max="15870" width="8.875" style="57"/>
    <col min="15871" max="15871" width="13.5" style="57" customWidth="1"/>
    <col min="15872" max="15872" width="3.125" style="57" customWidth="1"/>
    <col min="15873" max="15873" width="8.375" style="57" customWidth="1"/>
    <col min="15874" max="15874" width="8.625" style="57" customWidth="1"/>
    <col min="15875" max="15875" width="7.5" style="57" customWidth="1"/>
    <col min="15876" max="15876" width="6.875" style="57" customWidth="1"/>
    <col min="15877" max="15877" width="7.5" style="57" customWidth="1"/>
    <col min="15878" max="15879" width="11.125" style="57" customWidth="1"/>
    <col min="15880" max="15880" width="10.375" style="57" customWidth="1"/>
    <col min="15881" max="15881" width="9.5" style="57" bestFit="1" customWidth="1"/>
    <col min="15882" max="15882" width="9.375" style="57" bestFit="1" customWidth="1"/>
    <col min="15883" max="15883" width="9.5" style="57" bestFit="1" customWidth="1"/>
    <col min="15884" max="16126" width="8.875" style="57"/>
    <col min="16127" max="16127" width="13.5" style="57" customWidth="1"/>
    <col min="16128" max="16128" width="3.125" style="57" customWidth="1"/>
    <col min="16129" max="16129" width="8.375" style="57" customWidth="1"/>
    <col min="16130" max="16130" width="8.625" style="57" customWidth="1"/>
    <col min="16131" max="16131" width="7.5" style="57" customWidth="1"/>
    <col min="16132" max="16132" width="6.875" style="57" customWidth="1"/>
    <col min="16133" max="16133" width="7.5" style="57" customWidth="1"/>
    <col min="16134" max="16135" width="11.125" style="57" customWidth="1"/>
    <col min="16136" max="16136" width="10.375" style="57" customWidth="1"/>
    <col min="16137" max="16137" width="9.5" style="57" bestFit="1" customWidth="1"/>
    <col min="16138" max="16138" width="9.375" style="57" bestFit="1" customWidth="1"/>
    <col min="16139" max="16139" width="9.5" style="57" bestFit="1" customWidth="1"/>
    <col min="16140" max="16382" width="8.875" style="57"/>
    <col min="16383" max="16384" width="8.875" style="57" customWidth="1"/>
  </cols>
  <sheetData>
    <row r="1" spans="1:12" ht="30.6" customHeight="1">
      <c r="A1" s="239" t="s">
        <v>163</v>
      </c>
      <c r="B1" s="239"/>
      <c r="C1" s="239"/>
      <c r="D1" s="239"/>
      <c r="E1" s="239"/>
      <c r="F1" s="239"/>
      <c r="G1" s="239"/>
      <c r="H1" s="239"/>
      <c r="I1" s="239"/>
      <c r="J1" s="239"/>
      <c r="K1" s="239"/>
      <c r="L1" s="225" t="s">
        <v>413</v>
      </c>
    </row>
    <row r="2" spans="1:12" ht="24.75" customHeight="1">
      <c r="A2" s="240"/>
      <c r="B2" s="300" t="s">
        <v>134</v>
      </c>
      <c r="C2" s="301"/>
      <c r="D2" s="301"/>
      <c r="E2" s="301"/>
      <c r="F2" s="301"/>
      <c r="G2" s="301" t="s">
        <v>11</v>
      </c>
      <c r="H2" s="301"/>
      <c r="I2" s="301"/>
      <c r="J2" s="301"/>
      <c r="K2" s="301"/>
    </row>
    <row r="3" spans="1:12" ht="23.1" customHeight="1">
      <c r="A3" s="241"/>
      <c r="B3" s="302" t="s">
        <v>42</v>
      </c>
      <c r="C3" s="247" t="s">
        <v>64</v>
      </c>
      <c r="D3" s="247"/>
      <c r="E3" s="247" t="s">
        <v>63</v>
      </c>
      <c r="F3" s="247"/>
      <c r="G3" s="245" t="s">
        <v>135</v>
      </c>
      <c r="H3" s="247" t="s">
        <v>62</v>
      </c>
      <c r="I3" s="247"/>
      <c r="J3" s="247" t="s">
        <v>61</v>
      </c>
      <c r="K3" s="247"/>
    </row>
    <row r="4" spans="1:12" ht="23.1" customHeight="1">
      <c r="A4" s="241"/>
      <c r="B4" s="303"/>
      <c r="C4" s="32" t="s">
        <v>59</v>
      </c>
      <c r="D4" s="32" t="s">
        <v>9</v>
      </c>
      <c r="E4" s="32" t="s">
        <v>59</v>
      </c>
      <c r="F4" s="32" t="s">
        <v>9</v>
      </c>
      <c r="G4" s="304"/>
      <c r="H4" s="32" t="s">
        <v>59</v>
      </c>
      <c r="I4" s="32" t="s">
        <v>9</v>
      </c>
      <c r="J4" s="32" t="s">
        <v>59</v>
      </c>
      <c r="K4" s="33" t="s">
        <v>9</v>
      </c>
    </row>
    <row r="5" spans="1:12" ht="18.75" customHeight="1">
      <c r="A5" s="13" t="s">
        <v>7</v>
      </c>
      <c r="B5" s="34">
        <v>43268</v>
      </c>
      <c r="C5" s="35">
        <v>36994</v>
      </c>
      <c r="D5" s="36">
        <f t="shared" ref="D5:D14" si="0">C5/B5*100</f>
        <v>85.499676435240829</v>
      </c>
      <c r="E5" s="35">
        <v>6274</v>
      </c>
      <c r="F5" s="36">
        <f t="shared" ref="F5:F14" si="1">100-D5</f>
        <v>14.500323564759171</v>
      </c>
      <c r="G5" s="37">
        <v>36096</v>
      </c>
      <c r="H5" s="37">
        <v>31323</v>
      </c>
      <c r="I5" s="20">
        <v>86.776928191489361</v>
      </c>
      <c r="J5" s="30">
        <v>4773</v>
      </c>
      <c r="K5" s="20">
        <v>13.223071808510639</v>
      </c>
    </row>
    <row r="6" spans="1:12" ht="18.75" customHeight="1">
      <c r="A6" s="13" t="s">
        <v>6</v>
      </c>
      <c r="B6" s="34">
        <v>41265</v>
      </c>
      <c r="C6" s="35">
        <v>35753</v>
      </c>
      <c r="D6" s="36">
        <f t="shared" si="0"/>
        <v>86.642433054646801</v>
      </c>
      <c r="E6" s="35">
        <v>5512</v>
      </c>
      <c r="F6" s="36">
        <f t="shared" si="1"/>
        <v>13.357566945353199</v>
      </c>
      <c r="G6" s="37">
        <v>34672</v>
      </c>
      <c r="H6" s="37">
        <v>30126</v>
      </c>
      <c r="I6" s="20">
        <v>86.888555606829726</v>
      </c>
      <c r="J6" s="30">
        <v>4546</v>
      </c>
      <c r="K6" s="20">
        <v>13.111444393170283</v>
      </c>
    </row>
    <row r="7" spans="1:12" ht="18.75" customHeight="1">
      <c r="A7" s="13" t="s">
        <v>5</v>
      </c>
      <c r="B7" s="34">
        <v>53622</v>
      </c>
      <c r="C7" s="35">
        <v>46446</v>
      </c>
      <c r="D7" s="36">
        <f t="shared" si="0"/>
        <v>86.617433143112905</v>
      </c>
      <c r="E7" s="35">
        <v>7176</v>
      </c>
      <c r="F7" s="36">
        <f t="shared" si="1"/>
        <v>13.382566856887095</v>
      </c>
      <c r="G7" s="37">
        <v>35960</v>
      </c>
      <c r="H7" s="37">
        <v>31502</v>
      </c>
      <c r="I7" s="20">
        <v>87.602892102335929</v>
      </c>
      <c r="J7" s="30">
        <v>4458</v>
      </c>
      <c r="K7" s="20">
        <v>12.397107897664071</v>
      </c>
    </row>
    <row r="8" spans="1:12" ht="18.75" customHeight="1">
      <c r="A8" s="13" t="s">
        <v>4</v>
      </c>
      <c r="B8" s="34">
        <v>58707</v>
      </c>
      <c r="C8" s="35">
        <v>50965</v>
      </c>
      <c r="D8" s="36">
        <f t="shared" si="0"/>
        <v>86.81247551399322</v>
      </c>
      <c r="E8" s="35">
        <v>7742</v>
      </c>
      <c r="F8" s="36">
        <f t="shared" si="1"/>
        <v>13.18752448600678</v>
      </c>
      <c r="G8" s="37">
        <v>40625</v>
      </c>
      <c r="H8" s="37">
        <v>35665</v>
      </c>
      <c r="I8" s="20">
        <v>87.790769230769229</v>
      </c>
      <c r="J8" s="30">
        <v>4960</v>
      </c>
      <c r="K8" s="20">
        <v>12.20923076923077</v>
      </c>
    </row>
    <row r="9" spans="1:12" ht="18.75" customHeight="1">
      <c r="A9" s="13" t="s">
        <v>3</v>
      </c>
      <c r="B9" s="34">
        <v>62644</v>
      </c>
      <c r="C9" s="35">
        <v>54295</v>
      </c>
      <c r="D9" s="36">
        <f t="shared" si="0"/>
        <v>86.672307004661263</v>
      </c>
      <c r="E9" s="35">
        <v>8349</v>
      </c>
      <c r="F9" s="36">
        <f t="shared" si="1"/>
        <v>13.327692995338737</v>
      </c>
      <c r="G9" s="37">
        <v>43281</v>
      </c>
      <c r="H9" s="37">
        <v>37827</v>
      </c>
      <c r="I9" s="20">
        <v>87.398627573300061</v>
      </c>
      <c r="J9" s="30">
        <v>5454</v>
      </c>
      <c r="K9" s="20">
        <v>12.601372426699939</v>
      </c>
    </row>
    <row r="10" spans="1:12" ht="18.75" customHeight="1">
      <c r="A10" s="13" t="s">
        <v>2</v>
      </c>
      <c r="B10" s="34">
        <v>59106</v>
      </c>
      <c r="C10" s="35">
        <v>51212</v>
      </c>
      <c r="D10" s="36">
        <f t="shared" si="0"/>
        <v>86.644333908571042</v>
      </c>
      <c r="E10" s="35">
        <v>7894</v>
      </c>
      <c r="F10" s="36">
        <f t="shared" si="1"/>
        <v>13.355666091428958</v>
      </c>
      <c r="G10" s="37">
        <v>44541</v>
      </c>
      <c r="H10" s="37">
        <v>38741</v>
      </c>
      <c r="I10" s="20">
        <v>86.978289665701269</v>
      </c>
      <c r="J10" s="30">
        <v>5800</v>
      </c>
      <c r="K10" s="20">
        <v>13.021710334298737</v>
      </c>
    </row>
    <row r="11" spans="1:12" ht="18.75" customHeight="1">
      <c r="A11" s="13" t="s">
        <v>1</v>
      </c>
      <c r="B11" s="34">
        <v>49131</v>
      </c>
      <c r="C11" s="35">
        <v>42426</v>
      </c>
      <c r="D11" s="36">
        <f t="shared" si="0"/>
        <v>86.352811870305914</v>
      </c>
      <c r="E11" s="35">
        <v>6705</v>
      </c>
      <c r="F11" s="36">
        <f t="shared" si="1"/>
        <v>13.647188129694086</v>
      </c>
      <c r="G11" s="37">
        <v>42218</v>
      </c>
      <c r="H11" s="37">
        <v>36711</v>
      </c>
      <c r="I11" s="20">
        <v>86.955800843242216</v>
      </c>
      <c r="J11" s="30">
        <v>5507</v>
      </c>
      <c r="K11" s="20">
        <v>13.044199156757779</v>
      </c>
    </row>
    <row r="12" spans="1:12" ht="18.75" customHeight="1">
      <c r="A12" s="2" t="s">
        <v>0</v>
      </c>
      <c r="B12" s="34">
        <v>47779</v>
      </c>
      <c r="C12" s="35">
        <v>41436</v>
      </c>
      <c r="D12" s="36">
        <f t="shared" si="0"/>
        <v>86.724293099478857</v>
      </c>
      <c r="E12" s="35">
        <v>6343</v>
      </c>
      <c r="F12" s="36">
        <f t="shared" si="1"/>
        <v>13.275706900521143</v>
      </c>
      <c r="G12" s="37">
        <v>33031</v>
      </c>
      <c r="H12" s="37">
        <v>28523</v>
      </c>
      <c r="I12" s="20">
        <v>86.35221458629772</v>
      </c>
      <c r="J12" s="30">
        <v>4508</v>
      </c>
      <c r="K12" s="20">
        <v>13.647785413702278</v>
      </c>
    </row>
    <row r="13" spans="1:12" ht="18.75" customHeight="1">
      <c r="A13" s="2" t="s">
        <v>164</v>
      </c>
      <c r="B13" s="34">
        <f>SUM(C13,E13)</f>
        <v>40987</v>
      </c>
      <c r="C13" s="35">
        <v>35724</v>
      </c>
      <c r="D13" s="36">
        <f t="shared" si="0"/>
        <v>87.159343206382516</v>
      </c>
      <c r="E13" s="35">
        <v>5263</v>
      </c>
      <c r="F13" s="36">
        <f t="shared" si="1"/>
        <v>12.840656793617484</v>
      </c>
      <c r="G13" s="37">
        <f>SUM(H13,J13)</f>
        <v>12914</v>
      </c>
      <c r="H13" s="37">
        <v>11324</v>
      </c>
      <c r="I13" s="20">
        <f>H13/G13*100</f>
        <v>87.687780703112907</v>
      </c>
      <c r="J13" s="30">
        <v>1590</v>
      </c>
      <c r="K13" s="20">
        <f>J13/G13*100</f>
        <v>12.312219296887099</v>
      </c>
    </row>
    <row r="14" spans="1:12" ht="18.75" customHeight="1">
      <c r="A14" s="1" t="s">
        <v>247</v>
      </c>
      <c r="B14" s="38">
        <v>39964</v>
      </c>
      <c r="C14" s="39">
        <v>34830</v>
      </c>
      <c r="D14" s="40">
        <f t="shared" si="0"/>
        <v>87.153438094284851</v>
      </c>
      <c r="E14" s="39">
        <v>5134</v>
      </c>
      <c r="F14" s="40">
        <f t="shared" si="1"/>
        <v>12.846561905715149</v>
      </c>
      <c r="G14" s="41">
        <v>13439</v>
      </c>
      <c r="H14" s="41">
        <v>11900</v>
      </c>
      <c r="I14" s="24">
        <v>88.548255078502905</v>
      </c>
      <c r="J14" s="31">
        <v>1539</v>
      </c>
      <c r="K14" s="24">
        <v>11.451744921497101</v>
      </c>
    </row>
    <row r="15" spans="1:12" s="9" customFormat="1" ht="19.5" customHeight="1">
      <c r="A15" s="58" t="s">
        <v>121</v>
      </c>
      <c r="B15" s="92"/>
    </row>
    <row r="16" spans="1:12" s="60" customFormat="1" ht="41.1" customHeight="1">
      <c r="A16" s="299" t="s">
        <v>258</v>
      </c>
      <c r="B16" s="299"/>
      <c r="C16" s="299"/>
      <c r="D16" s="299"/>
      <c r="E16" s="299"/>
      <c r="F16" s="299"/>
      <c r="G16" s="299"/>
      <c r="H16" s="299"/>
      <c r="I16" s="299"/>
      <c r="J16" s="299"/>
      <c r="K16" s="299"/>
    </row>
    <row r="17" spans="1:1">
      <c r="A17" s="9"/>
    </row>
  </sheetData>
  <mergeCells count="11">
    <mergeCell ref="A16:K16"/>
    <mergeCell ref="A1:K1"/>
    <mergeCell ref="A2:A4"/>
    <mergeCell ref="B2:F2"/>
    <mergeCell ref="G2:K2"/>
    <mergeCell ref="B3:B4"/>
    <mergeCell ref="C3:D3"/>
    <mergeCell ref="E3:F3"/>
    <mergeCell ref="H3:I3"/>
    <mergeCell ref="J3:K3"/>
    <mergeCell ref="G3:G4"/>
  </mergeCells>
  <phoneticPr fontId="19" type="noConversion"/>
  <hyperlinks>
    <hyperlink ref="L1" location="本篇表次!A1" display="回本篇表次"/>
  </hyperlinks>
  <printOptions horizontalCentered="1" verticalCentered="1"/>
  <pageMargins left="0.39370078740157483" right="0.39370078740157483" top="0.74803149606299213" bottom="0.74803149606299213" header="0.31496062992125984" footer="0.31496062992125984"/>
  <pageSetup paperSize="11" scale="89" firstPageNumber="262" orientation="landscape" r:id="rId1"/>
  <headerFooter differentOddEven="1" scaleWithDoc="0">
    <oddHeader>&amp;L&amp;"Times New Roman,標準"&amp;8 107&amp;"標楷體,標準"年犯罪狀況及其分析</oddHeader>
    <evenHeader>&amp;R&amp;"標楷體,標準"&amp;8第四篇　特定類型犯罪者之犯罪趨勢與處遇</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文件" ma:contentTypeID="0x01010099CB94CB91197445B96F548C8EA39553" ma:contentTypeVersion="10" ma:contentTypeDescription="建立新的文件。" ma:contentTypeScope="" ma:versionID="54d4b77404842950c11ab7daa010af32">
  <xsd:schema xmlns:xsd="http://www.w3.org/2001/XMLSchema" xmlns:xs="http://www.w3.org/2001/XMLSchema" xmlns:p="http://schemas.microsoft.com/office/2006/metadata/properties" xmlns:ns3="0b18f7c4-ce05-4010-99d6-62ac43eef436" targetNamespace="http://schemas.microsoft.com/office/2006/metadata/properties" ma:root="true" ma:fieldsID="e692d6cabbba95f295be0a55ba9b7ba4" ns3:_="">
    <xsd:import namespace="0b18f7c4-ce05-4010-99d6-62ac43eef43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18f7c4-ce05-4010-99d6-62ac43eef4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內容類型"/>
        <xsd:element ref="dc:title" minOccurs="0" maxOccurs="1" ma:index="4" ma:displayName="標題"/>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D8A09A-D036-486D-BEE7-4E9785DD2909}">
  <ds:schemaRefs>
    <ds:schemaRef ds:uri="http://schemas.microsoft.com/office/infopath/2007/PartnerControls"/>
    <ds:schemaRef ds:uri="http://www.w3.org/XML/1998/namespace"/>
    <ds:schemaRef ds:uri="0b18f7c4-ce05-4010-99d6-62ac43eef436"/>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44C206DF-1ADD-4DA9-B910-346DF1E74A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18f7c4-ce05-4010-99d6-62ac43eef4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6E89C6-C10E-4A54-96E6-978BEABADF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已命名的範圍</vt:lpstr>
      </vt:variant>
      <vt:variant>
        <vt:i4>16</vt:i4>
      </vt:variant>
    </vt:vector>
  </HeadingPairs>
  <TitlesOfParts>
    <vt:vector size="33" baseType="lpstr">
      <vt:lpstr>本篇表次</vt:lpstr>
      <vt:lpstr>4-1-1</vt:lpstr>
      <vt:lpstr>4-1-2</vt:lpstr>
      <vt:lpstr>4-1-3</vt:lpstr>
      <vt:lpstr>4-2-1</vt:lpstr>
      <vt:lpstr>4-2-2</vt:lpstr>
      <vt:lpstr>4-2-3</vt:lpstr>
      <vt:lpstr>4-2-4</vt:lpstr>
      <vt:lpstr>4-3-1</vt:lpstr>
      <vt:lpstr>4-3-2</vt:lpstr>
      <vt:lpstr>4-3-3</vt:lpstr>
      <vt:lpstr>4-3-4</vt:lpstr>
      <vt:lpstr>4-3-5</vt:lpstr>
      <vt:lpstr>4-3-6</vt:lpstr>
      <vt:lpstr>4-4-1</vt:lpstr>
      <vt:lpstr>4-4-2</vt:lpstr>
      <vt:lpstr>4-4-3</vt:lpstr>
      <vt:lpstr>'4-1-1'!Print_Area</vt:lpstr>
      <vt:lpstr>'4-1-2'!Print_Area</vt:lpstr>
      <vt:lpstr>'4-1-3'!Print_Area</vt:lpstr>
      <vt:lpstr>'4-2-1'!Print_Area</vt:lpstr>
      <vt:lpstr>'4-2-2'!Print_Area</vt:lpstr>
      <vt:lpstr>'4-2-3'!Print_Area</vt:lpstr>
      <vt:lpstr>'4-2-4'!Print_Area</vt:lpstr>
      <vt:lpstr>'4-3-1'!Print_Area</vt:lpstr>
      <vt:lpstr>'4-3-2'!Print_Area</vt:lpstr>
      <vt:lpstr>'4-3-3'!Print_Area</vt:lpstr>
      <vt:lpstr>'4-3-4'!Print_Area</vt:lpstr>
      <vt:lpstr>'4-3-5'!Print_Area</vt:lpstr>
      <vt:lpstr>'4-3-6'!Print_Area</vt:lpstr>
      <vt:lpstr>'4-4-1'!Print_Area</vt:lpstr>
      <vt:lpstr>'4-4-2'!Print_Area</vt:lpstr>
      <vt:lpstr>'4-4-3'!Print_Area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C</dc:creator>
  <cp:lastModifiedBy>蔡宜家</cp:lastModifiedBy>
  <cp:lastPrinted>2023-09-12T07:48:26Z</cp:lastPrinted>
  <dcterms:created xsi:type="dcterms:W3CDTF">2021-06-17T09:27:21Z</dcterms:created>
  <dcterms:modified xsi:type="dcterms:W3CDTF">2023-11-24T07:52:39Z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0x01010099CB94CB91197445B96F548C8EA39553</vt:lpwstr>
  </property>
</Properties>
</file>